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広報室\IR-決算\2406決算\03_データファイル\作成過程\"/>
    </mc:Choice>
  </mc:AlternateContent>
  <xr:revisionPtr revIDLastSave="0" documentId="13_ncr:1_{DFCF0F6F-FD0B-4165-AE46-F607AB41C5D7}" xr6:coauthVersionLast="47" xr6:coauthVersionMax="47" xr10:uidLastSave="{00000000-0000-0000-0000-000000000000}"/>
  <bookViews>
    <workbookView xWindow="-108" yWindow="-108" windowWidth="23256" windowHeight="13896" tabRatio="831" firstSheet="4" activeTab="4" xr2:uid="{00000000-000D-0000-FFFF-FFFF00000000}"/>
  </bookViews>
  <sheets>
    <sheet name="P4証憑" sheetId="59" state="hidden" r:id="rId1"/>
    <sheet name="FY14Q2vsFY15Q2(広報分類)" sheetId="61" state="hidden" r:id="rId2"/>
    <sheet name="FY13Q1→Q4(FY15広報分類)" sheetId="62" state="hidden" r:id="rId3"/>
    <sheet name="FY14Q1→Q4(FY15広報分類)" sheetId="63" state="hidden" r:id="rId4"/>
    <sheet name="RevenuebySegment" sheetId="9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A" localSheetId="4" hidden="1">[1]BLO計!#REF!</definedName>
    <definedName name="__123Graph_A" hidden="1">[1]BLO計!#REF!</definedName>
    <definedName name="__123Graph_B" localSheetId="4" hidden="1">'[2]11-1'!#REF!</definedName>
    <definedName name="__123Graph_B" hidden="1">'[2]11-1'!#REF!</definedName>
    <definedName name="__123Graph_D" localSheetId="4" hidden="1">[1]BLO計!#REF!</definedName>
    <definedName name="__123Graph_D" hidden="1">[1]BLO計!#REF!</definedName>
    <definedName name="__BOB1" localSheetId="4" hidden="1">{#N/A,#N/A,FALSE,"T9342"}</definedName>
    <definedName name="__BOB1" hidden="1">{#N/A,#N/A,FALSE,"T9342"}</definedName>
    <definedName name="__For2004" localSheetId="4">#REF!</definedName>
    <definedName name="__For2004">#REF!</definedName>
    <definedName name="_11_上級一覧" localSheetId="4">#REF!</definedName>
    <definedName name="_11_上級一覧">#REF!</definedName>
    <definedName name="_1データ取込_.データ取込">[3]!'[データ取込].データ取込'</definedName>
    <definedName name="_2BS2_" localSheetId="4">[4]発注送信!#REF!</definedName>
    <definedName name="_2BS2_">[4]発注送信!#REF!</definedName>
    <definedName name="_3FY06_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3FY06_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4P1_" localSheetId="4">#REF!</definedName>
    <definedName name="_4P1_">#REF!</definedName>
    <definedName name="_5P2_" localSheetId="4">#REF!</definedName>
    <definedName name="_5P2_">#REF!</definedName>
    <definedName name="_6W1_" localSheetId="4">#REF!</definedName>
    <definedName name="_6W1_">#REF!</definedName>
    <definedName name="_7W2_">#REF!</definedName>
    <definedName name="_8確認用_部門別５分類">#REF!</definedName>
    <definedName name="_9確認用_部門別５分類_本社間接">#REF!</definedName>
    <definedName name="_BOB1" localSheetId="4" hidden="1">{#N/A,#N/A,FALSE,"T9342"}</definedName>
    <definedName name="_BOB1" hidden="1">{#N/A,#N/A,FALSE,"T9342"}</definedName>
    <definedName name="_BS2" localSheetId="4">[4]発注送信!#REF!</definedName>
    <definedName name="_BS2">[4]発注送信!#REF!</definedName>
    <definedName name="_duedate" localSheetId="4">#REF!</definedName>
    <definedName name="_duedate">#REF!</definedName>
    <definedName name="_Fill" localSheetId="4" hidden="1">#REF!</definedName>
    <definedName name="_Fill" hidden="1">#REF!</definedName>
    <definedName name="_For2004" localSheetId="4">#REF!</definedName>
    <definedName name="_For2004">#REF!</definedName>
    <definedName name="_FY06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FY06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I_01" localSheetId="4">[5]算出ｼｰﾄ!#REF!</definedName>
    <definedName name="_I_01">[5]算出ｼｰﾄ!#REF!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P1" localSheetId="4">#REF!</definedName>
    <definedName name="_P1">#REF!</definedName>
    <definedName name="_P2" localSheetId="4">#REF!</definedName>
    <definedName name="_P2">#REF!</definedName>
    <definedName name="_Sort" localSheetId="4" hidden="1">#REF!</definedName>
    <definedName name="_Sort" hidden="1">#REF!</definedName>
    <definedName name="_T_01" localSheetId="4">[5]算出ｼｰﾄ!#REF!</definedName>
    <definedName name="_T_01">[5]算出ｼｰﾄ!#REF!</definedName>
    <definedName name="_T_02" localSheetId="4">[5]算出ｼｰﾄ!#REF!</definedName>
    <definedName name="_T_02">[5]算出ｼｰﾄ!#REF!</definedName>
    <definedName name="_W1" localSheetId="4">#REF!</definedName>
    <definedName name="_W1">#REF!</definedName>
    <definedName name="_W2" localSheetId="4">#REF!</definedName>
    <definedName name="_W2">#REF!</definedName>
    <definedName name="_Z_01" localSheetId="4">[5]算出ｼｰﾄ!#REF!</definedName>
    <definedName name="_Z_01">[5]算出ｼｰﾄ!#REF!</definedName>
    <definedName name="_Z_02" localSheetId="4">[5]算出ｼｰﾄ!#REF!</definedName>
    <definedName name="_Z_02">[5]算出ｼｰﾄ!#REF!</definedName>
    <definedName name="\a">#N/A</definedName>
    <definedName name="\b">#N/A</definedName>
    <definedName name="\c" localSheetId="4">[1]BLO計!#REF!</definedName>
    <definedName name="\c">[1]BLO計!#REF!</definedName>
    <definedName name="\d">#N/A</definedName>
    <definedName name="\e" localSheetId="4">'[1]95TMC'!#REF!</definedName>
    <definedName name="\e">'[1]95TMC'!#REF!</definedName>
    <definedName name="\f" localSheetId="4">#REF!</definedName>
    <definedName name="\f">#REF!</definedName>
    <definedName name="\g" localSheetId="4">[5]算出ｼｰﾄ!#REF!</definedName>
    <definedName name="\g">[5]算出ｼｰﾄ!#REF!</definedName>
    <definedName name="\h" localSheetId="4">#REF!</definedName>
    <definedName name="\h">#REF!</definedName>
    <definedName name="\i" localSheetId="4">[5]算出ｼｰﾄ!#REF!</definedName>
    <definedName name="\i">[5]算出ｼｰﾄ!#REF!</definedName>
    <definedName name="\j" localSheetId="4">[5]算出ｼｰﾄ!#REF!</definedName>
    <definedName name="\j">[5]算出ｼｰﾄ!#REF!</definedName>
    <definedName name="\k" localSheetId="4">[5]算出ｼｰﾄ!#REF!</definedName>
    <definedName name="\k">[5]算出ｼｰﾄ!#REF!</definedName>
    <definedName name="\l">[5]算出ｼｰﾄ!#REF!</definedName>
    <definedName name="\n">[5]算出ｼｰﾄ!#REF!</definedName>
    <definedName name="\o">[5]算出ｼｰﾄ!#REF!</definedName>
    <definedName name="\p">[5]算出ｼｰﾄ!#REF!</definedName>
    <definedName name="\q" localSheetId="4">#REF!</definedName>
    <definedName name="\q">#REF!</definedName>
    <definedName name="\r">[5]算出ｼｰﾄ!#REF!</definedName>
    <definedName name="\s">[5]算出ｼｰﾄ!#REF!</definedName>
    <definedName name="\t">[5]算出ｼｰﾄ!#REF!</definedName>
    <definedName name="\u">[5]算出ｼｰﾄ!#REF!</definedName>
    <definedName name="\w">[5]算出ｼｰﾄ!#REF!</definedName>
    <definedName name="\x">#N/A</definedName>
    <definedName name="\y">[5]算出ｼｰﾄ!#REF!</definedName>
    <definedName name="\z">[5]算出ｼｰﾄ!#REF!</definedName>
    <definedName name="【役員会資料用】全社５分類" localSheetId="4">#REF!</definedName>
    <definedName name="【役員会資料用】全社５分類">#REF!</definedName>
    <definedName name="【役員会資料用】全社５分類１" localSheetId="4">#REF!</definedName>
    <definedName name="【役員会資料用】全社５分類１">#REF!</definedName>
    <definedName name="【役員会資料用】全社５分類３">[6]【役員会資料用】全社５分類!$A$2:$V$182</definedName>
    <definedName name="a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A" localSheetId="4">#REF!</definedName>
    <definedName name="AA">#REF!</definedName>
    <definedName name="AA_1" localSheetId="4">#REF!</definedName>
    <definedName name="AA_1">#REF!</definedName>
    <definedName name="AA_2" localSheetId="4">#REF!</definedName>
    <definedName name="AA_2">#REF!</definedName>
    <definedName name="aaa" localSheetId="4" hidden="1">{#N/A,#N/A,FALSE,"T9342"}</definedName>
    <definedName name="aaa" hidden="1">{#N/A,#N/A,FALSE,"T9342"}</definedName>
    <definedName name="abb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bb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bc" localSheetId="4">#REF!</definedName>
    <definedName name="abc">#REF!</definedName>
    <definedName name="abcd" localSheetId="4">#REF!</definedName>
    <definedName name="abcd">#REF!</definedName>
    <definedName name="acc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cc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dd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dd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dde" localSheetId="4" hidden="1">{#N/A,#N/A,FALSE,"T9342"}</definedName>
    <definedName name="adde" hidden="1">{#N/A,#N/A,FALSE,"T9342"}</definedName>
    <definedName name="ap" localSheetId="4">[4]発注送信!#REF!</definedName>
    <definedName name="ap">[4]発注送信!#REF!</definedName>
    <definedName name="asd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sd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sia_Branch_Sales_COST_4" localSheetId="4">#REF!</definedName>
    <definedName name="Asia_Branch_Sales_COST_4">#REF!</definedName>
    <definedName name="AUTO" localSheetId="4">#REF!</definedName>
    <definedName name="AUTO">#REF!</definedName>
    <definedName name="AUTOEXEC" localSheetId="4">#REF!</definedName>
    <definedName name="AUTOEXEC">#REF!</definedName>
    <definedName name="AVF" localSheetId="4">[4]発注送信!#REF!</definedName>
    <definedName name="AVF">[4]発注送信!#REF!</definedName>
    <definedName name="B" localSheetId="4" hidden="1">#REF!</definedName>
    <definedName name="B" hidden="1">#REF!</definedName>
    <definedName name="base" localSheetId="4">#REF!</definedName>
    <definedName name="base">#REF!</definedName>
    <definedName name="BBS" localSheetId="4">[4]発注送信!#REF!</definedName>
    <definedName name="BBS">[4]発注送信!#REF!</definedName>
    <definedName name="BDA" localSheetId="4">[4]発注送信!#REF!</definedName>
    <definedName name="BDA">[4]発注送信!#REF!</definedName>
    <definedName name="BDD" localSheetId="4">[4]発注送信!#REF!</definedName>
    <definedName name="BDD">[4]発注送信!#REF!</definedName>
    <definedName name="BDE" localSheetId="4">[4]発注送信!#REF!</definedName>
    <definedName name="BDE">[4]発注送信!#REF!</definedName>
    <definedName name="BDG" localSheetId="4">[4]発注送信!#REF!</definedName>
    <definedName name="BDG">[4]発注送信!#REF!</definedName>
    <definedName name="BDH">[4]発注送信!#REF!</definedName>
    <definedName name="BDI">[4]発注送信!#REF!</definedName>
    <definedName name="BDJ">[4]発注送信!#REF!</definedName>
    <definedName name="BDK">[4]発注送信!#REF!</definedName>
    <definedName name="be">[4]発注送信!#REF!</definedName>
    <definedName name="BFM">[4]発注送信!#REF!</definedName>
    <definedName name="BFN">[4]発注送信!#REF!</definedName>
    <definedName name="BGF">[4]発注送信!#REF!</definedName>
    <definedName name="BGG">[4]発注送信!#REF!</definedName>
    <definedName name="BG取込">[4]発注送信!#REF!</definedName>
    <definedName name="BH">[7]受払!$A$6:$E$6</definedName>
    <definedName name="BHA" localSheetId="4">[4]発注送信!#REF!</definedName>
    <definedName name="BHA">[4]発注送信!#REF!</definedName>
    <definedName name="BHB" localSheetId="4">[4]発注送信!#REF!</definedName>
    <definedName name="BHB">[4]発注送信!#REF!</definedName>
    <definedName name="BHC" localSheetId="4">[4]発注送信!#REF!</definedName>
    <definedName name="BHC">[4]発注送信!#REF!</definedName>
    <definedName name="BH取込" localSheetId="4">[4]発注送信!#REF!</definedName>
    <definedName name="BH取込">[4]発注送信!#REF!</definedName>
    <definedName name="BIB">[4]発注送信!#REF!</definedName>
    <definedName name="BIC">[4]発注送信!#REF!</definedName>
    <definedName name="BIP">[4]発注送信!#REF!</definedName>
    <definedName name="BIS">[4]発注送信!#REF!</definedName>
    <definedName name="BIU">[4]発注送信!#REF!</definedName>
    <definedName name="BIX">[4]発注送信!#REF!</definedName>
    <definedName name="bob" localSheetId="4" hidden="1">{#N/A,#N/A,FALSE,"T9342"}</definedName>
    <definedName name="bob" hidden="1">{#N/A,#N/A,FALSE,"T9342"}</definedName>
    <definedName name="br" localSheetId="4">#REF!</definedName>
    <definedName name="br">#REF!</definedName>
    <definedName name="bs">[4]発注送信!#REF!</definedName>
    <definedName name="bst">[4]発注送信!#REF!</definedName>
    <definedName name="BUTotVar04" localSheetId="4">#REF!</definedName>
    <definedName name="BUTotVar04">#REF!</definedName>
    <definedName name="BUTotVar05" localSheetId="4">#REF!</definedName>
    <definedName name="BUTotVar05">#REF!</definedName>
    <definedName name="BUTotVar06" localSheetId="4">#REF!</definedName>
    <definedName name="BUTotVar06">#REF!</definedName>
    <definedName name="BUTotVar07">#REF!</definedName>
    <definedName name="BUVar04">#REF!</definedName>
    <definedName name="Cash" localSheetId="4">[8]CF97!#REF!</definedName>
    <definedName name="Cash">[8]CF97!#REF!</definedName>
    <definedName name="CASHFLOW" localSheetId="4">#REF!</definedName>
    <definedName name="CASHFLOW">#REF!</definedName>
    <definedName name="cf" localSheetId="4">#REF!</definedName>
    <definedName name="cf">#REF!</definedName>
    <definedName name="CL">[7]受払!$A$41:$E$41</definedName>
    <definedName name="cmnts" localSheetId="4">#REF!</definedName>
    <definedName name="cmnts">#REF!</definedName>
    <definedName name="consolidated" localSheetId="4">#REF!</definedName>
    <definedName name="consolidated">#REF!</definedName>
    <definedName name="COPY" localSheetId="4">[5]算出ｼｰﾄ!#REF!</definedName>
    <definedName name="COPY">[5]算出ｼｰﾄ!#REF!</definedName>
    <definedName name="cx" localSheetId="4">[9]TR!#REF!</definedName>
    <definedName name="cx">[9]TR!#REF!</definedName>
    <definedName name="CX_F">[7]受払!$A$46:$E$46</definedName>
    <definedName name="cz" localSheetId="4" hidden="1">{#N/A,#N/A,FALSE,"T9342"}</definedName>
    <definedName name="cz" hidden="1">{#N/A,#N/A,FALSE,"T9342"}</definedName>
    <definedName name="D" localSheetId="4">#REF!</definedName>
    <definedName name="D">#REF!</definedName>
    <definedName name="Data" localSheetId="4">#REF!</definedName>
    <definedName name="Data">#REF!</definedName>
    <definedName name="DBFILE" localSheetId="4">RevenuebySegment!DBFILE</definedName>
    <definedName name="DBFILE">[10]!DBFILE</definedName>
    <definedName name="dd" localSheetId="4">[11]TR!#REF!</definedName>
    <definedName name="dd">[11]TR!#REF!</definedName>
    <definedName name="ddd" localSheetId="4">SUM(#REF!)</definedName>
    <definedName name="ddd">SUM(#REF!)</definedName>
    <definedName name="dddeyj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ddeyj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ddsd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ddsd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d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fd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fdfdd" localSheetId="4" hidden="1">{#N/A,#N/A,FALSE,"T9342"}</definedName>
    <definedName name="dfdfdd" hidden="1">{#N/A,#N/A,FALSE,"T9342"}</definedName>
    <definedName name="dfedfd" localSheetId="4" hidden="1">{#N/A,#N/A,FALSE,"T9342"}</definedName>
    <definedName name="dfedfd" hidden="1">{#N/A,#N/A,FALSE,"T9342"}</definedName>
    <definedName name="dfg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g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s" localSheetId="4" hidden="1">{#N/A,#N/A,FALSE,"T9342"}</definedName>
    <definedName name="dfs" hidden="1">{#N/A,#N/A,FALSE,"T9342"}</definedName>
    <definedName name="DHB" localSheetId="4">[4]発注送信!#REF!</definedName>
    <definedName name="DHB">[4]発注送信!#REF!</definedName>
    <definedName name="DHS" localSheetId="4">[4]発注送信!#REF!</definedName>
    <definedName name="DHS">[4]発注送信!#REF!</definedName>
    <definedName name="DIALYSIS">[12]DL96!$A$1:$U$102</definedName>
    <definedName name="DIVIDELIST">[13]TmpHeader_J!$A$20:$A$22</definedName>
    <definedName name="DRE" localSheetId="4">#REF!</definedName>
    <definedName name="DRE">#REF!</definedName>
    <definedName name="dseqwsd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seqwsd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e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e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eeew" localSheetId="4" hidden="1">{#N/A,#N/A,FALSE,"T9342"}</definedName>
    <definedName name="eeew" hidden="1">{#N/A,#N/A,FALSE,"T9342"}</definedName>
    <definedName name="en">[4]発注送信!#REF!</definedName>
    <definedName name="Excel_BuiltIn_Print_Area">'[14]金型_2000_2001_ '!$A:$IV</definedName>
    <definedName name="Excel_BuiltIn_Print_Area_2">'[15]金型_2000_2001_ '!$A:$IV</definedName>
    <definedName name="Excel_BuiltIn_Print_Titles">'[14]金型_2000_2001_ '!$A$1:$IV$5</definedName>
    <definedName name="Excel_BuiltIn_Print_Titles_1">'[16]金型_2000_2001_ '!$A$1:$IV$5</definedName>
    <definedName name="Excel_BuiltIn_Print_Titles_2">'[15]金型_2000_2001_ '!$A$1:$IV$5</definedName>
    <definedName name="f" localSheetId="4">'[17]11-1'!#REF!</definedName>
    <definedName name="f">'[17]11-1'!#REF!</definedName>
    <definedName name="F_F" localSheetId="4">#REF!</definedName>
    <definedName name="F_F">#REF!</definedName>
    <definedName name="fddfdfff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ddfdfff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det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et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s" localSheetId="4" hidden="1">{#N/A,#N/A,FALSE,"T9342"}</definedName>
    <definedName name="fds" hidden="1">{#N/A,#N/A,FALSE,"T9342"}</definedName>
    <definedName name="fdsasdf" localSheetId="4" hidden="1">{#N/A,#N/A,FALSE,"T9342"}</definedName>
    <definedName name="fdsasdf" hidden="1">{#N/A,#N/A,FALSE,"T9342"}</definedName>
    <definedName name="fdsasdfff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sasd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e" localSheetId="4">[4]発注送信!#REF!</definedName>
    <definedName name="fe">[4]発注送信!#REF!</definedName>
    <definedName name="feeew" localSheetId="4" hidden="1">{#N/A,#N/A,FALSE,"T9342"}</definedName>
    <definedName name="feeew" hidden="1">{#N/A,#N/A,FALSE,"T9342"}</definedName>
    <definedName name="fese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ese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ete" localSheetId="4" hidden="1">{#N/A,#N/A,FALSE,"T9342"}</definedName>
    <definedName name="fete" hidden="1">{#N/A,#N/A,FALSE,"T9342"}</definedName>
    <definedName name="fewww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ewww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" localSheetId="4" hidden="1">{#N/A,#N/A,FALSE,"T9342"}</definedName>
    <definedName name="fff" hidden="1">{#N/A,#N/A,FALSE,"T9342"}</definedName>
    <definedName name="fff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f" localSheetId="4" hidden="1">{#N/A,#N/A,FALSE,"T9342"}</definedName>
    <definedName name="ffffff" hidden="1">{#N/A,#N/A,FALSE,"T9342"}</definedName>
    <definedName name="ffffff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ififi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ififi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IGURE" localSheetId="4">[5]算出ｼｰﾄ!#REF!</definedName>
    <definedName name="FIGURE">[5]算出ｼｰﾄ!#REF!</definedName>
    <definedName name="FILENAME" localSheetId="4">[5]算出ｼｰﾄ!#REF!</definedName>
    <definedName name="FILENAME">[5]算出ｼｰﾄ!#REF!</definedName>
    <definedName name="form" localSheetId="4">#REF!</definedName>
    <definedName name="form">#REF!</definedName>
    <definedName name="g" localSheetId="4" hidden="1">{#N/A,#N/A,FALSE,"T9342"}</definedName>
    <definedName name="g" hidden="1">{#N/A,#N/A,FALSE,"T9342"}</definedName>
    <definedName name="hx" localSheetId="4">[4]発注送信!#REF!</definedName>
    <definedName name="hx">[4]発注送信!#REF!</definedName>
    <definedName name="jhyu" localSheetId="4" hidden="1">{#N/A,#N/A,FALSE,"T9342"}</definedName>
    <definedName name="jhyu" hidden="1">{#N/A,#N/A,FALSE,"T9342"}</definedName>
    <definedName name="jyy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jyy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Kesu" localSheetId="4">RevenuebySegment!Kesu</definedName>
    <definedName name="Kesu">[10]!Kesu</definedName>
    <definedName name="KP" localSheetId="4">#REF!</definedName>
    <definedName name="KP">#REF!</definedName>
    <definedName name="Language">[18]Basic_Information!$E$4</definedName>
    <definedName name="lkj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kj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kl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k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l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ll" localSheetId="4" hidden="1">{#N/A,#N/A,FALSE,"T9342"}</definedName>
    <definedName name="lll" hidden="1">{#N/A,#N/A,FALSE,"T9342"}</definedName>
    <definedName name="llll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l" localSheetId="4" hidden="1">{#N/A,#N/A,FALSE,"T9342"}</definedName>
    <definedName name="lllll" hidden="1">{#N/A,#N/A,FALSE,"T9342"}</definedName>
    <definedName name="lllllll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ll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_DBFILE.DBFILE" localSheetId="4">RevenuebySegment!M_DBFILE.DBFILE</definedName>
    <definedName name="M_DBFILE.DBFILE">[10]!M_DBFILE.DBFILE</definedName>
    <definedName name="M_DBFILE.Kesu" localSheetId="4">RevenuebySegment!M_DBFILE.Kesu</definedName>
    <definedName name="M_DBFILE.Kesu">[10]!M_DBFILE.Kesu</definedName>
    <definedName name="Main_Ex">[19]!Main_Ex</definedName>
    <definedName name="Mike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ike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isc" localSheetId="4">#REF!</definedName>
    <definedName name="misc">#REF!</definedName>
    <definedName name="MONTH">1</definedName>
    <definedName name="MOVE" localSheetId="4">[5]算出ｼｰﾄ!#REF!</definedName>
    <definedName name="MOVE">[5]算出ｼｰﾄ!#REF!</definedName>
    <definedName name="NNN" localSheetId="4" hidden="1">#REF!</definedName>
    <definedName name="NNN" hidden="1">#REF!</definedName>
    <definedName name="NNNN" localSheetId="4">#REF!</definedName>
    <definedName name="NNNN">#REF!</definedName>
    <definedName name="nnnnn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nn" localSheetId="4" hidden="1">{#N/A,#N/A,FALSE,"T9342"}</definedName>
    <definedName name="nnnnnnnnn" hidden="1">{#N/A,#N/A,FALSE,"T9342"}</definedName>
    <definedName name="other" localSheetId="4">#REF!</definedName>
    <definedName name="other">#REF!</definedName>
    <definedName name="P" localSheetId="4" hidden="1">{#N/A,#N/A,FALSE,"T9342"}</definedName>
    <definedName name="P" hidden="1">{#N/A,#N/A,FALSE,"T9342"}</definedName>
    <definedName name="P1_1" localSheetId="4">#REF!</definedName>
    <definedName name="P1_1">#REF!</definedName>
    <definedName name="P1_2" localSheetId="4">#REF!</definedName>
    <definedName name="P1_2">#REF!</definedName>
    <definedName name="P2_1" localSheetId="4">#REF!</definedName>
    <definedName name="P2_1">#REF!</definedName>
    <definedName name="P2_2">#REF!</definedName>
    <definedName name="Plan2004">#REF!</definedName>
    <definedName name="Plan2005">#REF!</definedName>
    <definedName name="Plan2007">#REF!</definedName>
    <definedName name="pr" localSheetId="4">[4]発注送信!#REF!</definedName>
    <definedName name="pr">[4]発注送信!#REF!</definedName>
    <definedName name="_xlnm.Print_Area" localSheetId="1">'FY14Q2vsFY15Q2(広報分類)'!$A$1:$L$130</definedName>
    <definedName name="_xlnm.Print_Area" localSheetId="4">RevenuebySegment!$A$1:$Z$37</definedName>
    <definedName name="_xlnm.Print_Area">#REF!</definedName>
    <definedName name="PRINT_AREA_MI" localSheetId="4">#REF!</definedName>
    <definedName name="PRINT_AREA_MI">#REF!</definedName>
    <definedName name="Print_Ex">[19]!Print_Ex</definedName>
    <definedName name="_xlnm.Print_Titles">'[15]金型（2000～2001） '!$A$1:$IV$5</definedName>
    <definedName name="ProClarityColumn">[20]HLM!$C$2</definedName>
    <definedName name="ProClarityData">[20]HLM!$C$4</definedName>
    <definedName name="ProClarityRow">[20]HLM!$A$4</definedName>
    <definedName name="ProClarityTitle">[20]HLM!$A$1</definedName>
    <definedName name="PRODUCT" localSheetId="4">#REF!</definedName>
    <definedName name="PRODUCT">#REF!</definedName>
    <definedName name="pt">[4]発注送信!#REF!</definedName>
    <definedName name="q" localSheetId="4" hidden="1">{#N/A,#N/A,FALSE,"T9342"}</definedName>
    <definedName name="q" hidden="1">{#N/A,#N/A,FALSE,"T9342"}</definedName>
    <definedName name="Ｑ稼動状況_03検索_ALL_選択_" localSheetId="4">#REF!</definedName>
    <definedName name="Ｑ稼動状況_03検索_ALL_選択_">#REF!</definedName>
    <definedName name="RECORD">[4]発注送信!#REF!</definedName>
    <definedName name="Record1">[21]!Record1</definedName>
    <definedName name="RF" localSheetId="4">#REF!</definedName>
    <definedName name="RF">#REF!</definedName>
    <definedName name="RFA" localSheetId="4">#REF!</definedName>
    <definedName name="RFA">#REF!</definedName>
    <definedName name="rreddc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rreddc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sdddd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dddd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ecdd" localSheetId="4" hidden="1">{#N/A,#N/A,FALSE,"T9342"}</definedName>
    <definedName name="secdd" hidden="1">{#N/A,#N/A,FALSE,"T9342"}</definedName>
    <definedName name="SF">[7]受払!$A$31:$E$31</definedName>
    <definedName name="sfdfa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fdfa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r" localSheetId="4">[4]発注送信!#REF!</definedName>
    <definedName name="sr">[4]発注送信!#REF!</definedName>
    <definedName name="sss" localSheetId="4">[22]TP!#REF!</definedName>
    <definedName name="sss">[22]TP!#REF!</definedName>
    <definedName name="SUM" localSheetId="4">#REF!</definedName>
    <definedName name="SUM">#REF!</definedName>
    <definedName name="SUMMARY" localSheetId="4">#REF!</definedName>
    <definedName name="SUMMARY">#REF!</definedName>
    <definedName name="tab" localSheetId="4">[20]comparison!#REF!</definedName>
    <definedName name="tab">[20]comparison!#REF!</definedName>
    <definedName name="tabel" localSheetId="4">[20]comparison!#REF!</definedName>
    <definedName name="tabel">[20]comparison!#REF!</definedName>
    <definedName name="TableName">"Dummy"</definedName>
    <definedName name="TAF">[7]受払!$A$33:$E$33</definedName>
    <definedName name="te" localSheetId="4" hidden="1">{#N/A,#N/A,FALSE,"T9342"}</definedName>
    <definedName name="te" hidden="1">{#N/A,#N/A,FALSE,"T9342"}</definedName>
    <definedName name="tes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t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t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w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tew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TS取込" localSheetId="4">[4]発注送信!#REF!</definedName>
    <definedName name="TS取込">[4]発注送信!#REF!</definedName>
    <definedName name="UD">[7]受払!$A$24:$E$24</definedName>
    <definedName name="udm" localSheetId="4">[4]発注送信!#REF!</definedName>
    <definedName name="udm">[4]発注送信!#REF!</definedName>
    <definedName name="W2_1" localSheetId="4">#REF!</definedName>
    <definedName name="W2_1">#REF!</definedName>
    <definedName name="W2_2" localSheetId="4">#REF!</definedName>
    <definedName name="W2_2">#REF!</definedName>
    <definedName name="work" localSheetId="4">#REF!</definedName>
    <definedName name="work">#REF!</definedName>
    <definedName name="WORKSHEET" localSheetId="4">[23]TP!#REF!</definedName>
    <definedName name="WORKSHEET">[23]TP!#REF!</definedName>
    <definedName name="wrn.Funz.." localSheetId="4" hidden="1">{#N/A,#N/A,FALSE,"Funz.SQ";#N/A,#N/A,FALSE,"Funz.DA";#N/A,#N/A,FALSE,"Funz.SV";#N/A,#N/A,FALSE,"Funz.SM";#N/A,#N/A,FALSE,"Funz.SSVM"}</definedName>
    <definedName name="wrn.Funz.." hidden="1">{#N/A,#N/A,FALSE,"Funz.SQ";#N/A,#N/A,FALSE,"Funz.DA";#N/A,#N/A,FALSE,"Funz.SV";#N/A,#N/A,FALSE,"Funz.SM";#N/A,#N/A,FALSE,"Funz.SSVM"}</definedName>
    <definedName name="wrn.OPS_REG.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wrn.OPS_REG.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wrn.Org.._.TERB." localSheetId="4" hidden="1">{#N/A,#N/A,FALSE,"Strutt.Organ.va";#N/A,#N/A,FALSE,"Funz.SQ";#N/A,#N/A,FALSE,"Funz.DA";#N/A,#N/A,FALSE,"Funz.SV";#N/A,#N/A,FALSE,"Funz.SM";#N/A,#N/A,FALSE,"Funz.SSVM";#N/A,#N/A,FALSE,"Org..SQ";#N/A,#N/A,FALSE,"Org.DA";#N/A,#N/A,FALSE,"Org.SV ";#N/A,#N/A,FALSE,"Org.SM ";#N/A,#N/A,FALSE,"Org.SSVM "}</definedName>
    <definedName name="wrn.Org.._.TERB." hidden="1">{#N/A,#N/A,FALSE,"Strutt.Organ.va";#N/A,#N/A,FALSE,"Funz.SQ";#N/A,#N/A,FALSE,"Funz.DA";#N/A,#N/A,FALSE,"Funz.SV";#N/A,#N/A,FALSE,"Funz.SM";#N/A,#N/A,FALSE,"Funz.SSVM";#N/A,#N/A,FALSE,"Org..SQ";#N/A,#N/A,FALSE,"Org.DA";#N/A,#N/A,FALSE,"Org.SV ";#N/A,#N/A,FALSE,"Org.SM ";#N/A,#N/A,FALSE,"Org.SSVM "}</definedName>
    <definedName name="wrn.stampa." localSheetId="4" hidden="1">{#N/A,#N/A,TRUE,"FORM 1A";#N/A,#N/A,TRUE,"FORM 1L";#N/A,#N/A,TRUE,"FORM 2";#N/A,#N/A,TRUE,"FORM 3";#N/A,#N/A,TRUE,"FORM 4A";#N/A,#N/A,TRUE,"FORM 5";#N/A,#N/A,TRUE,"SCH1";#N/A,#N/A,TRUE,"SCH2BEFORE";#N/A,#N/A,TRUE,"SCH2AFTER";#N/A,#N/A,TRUE,"SCH2EXCH";#N/A,#N/A,TRUE,"SCH2-3";#N/A,#N/A,TRUE,"SCH2C-TE";#N/A,#N/A,TRUE,"SCH3A";#N/A,#N/A,TRUE,"SCH3B";#N/A,#N/A,TRUE,"SCH4";#N/A,#N/A,TRUE,"SCH5";#N/A,#N/A,TRUE,"SCH6";#N/A,#N/A,TRUE,"SCH7B";#N/A,#N/A,TRUE,"SCH7C";#N/A,#N/A,TRUE,"SCH8";#N/A,#N/A,TRUE,"SCH9-1BEFORE";#N/A,#N/A,TRUE,"SCH9-1EXCH";#N/A,#N/A,TRUE,"SCH9-1AFTER";#N/A,#N/A,TRUE,"SCH9-3";#N/A,#N/A,TRUE,"SCH9C-TE";#N/A,#N/A,TRUE,"SCH9P-UK";#N/A,#N/A,TRUE,"SCH10";#N/A,#N/A,TRUE,"SCH12";#N/A,#N/A,TRUE,"SCH13A";#N/A,#N/A,TRUE,"SCH14";#N/A,#N/A,TRUE,"SCH15";#N/A,#N/A,TRUE,"SCH16";#N/A,#N/A,TRUE,"SCH17";#N/A,#N/A,TRUE,"SCH18";#N/A,#N/A,TRUE,"SCH19";#N/A,#N/A,TRUE,"SCH20";#N/A,#N/A,TRUE,"SCH23A";#N/A,#N/A,TRUE,"SCH23 B";#N/A,#N/A,TRUE,"SCH24";#N/A,#N/A,TRUE,"SCH26A";#N/A,#N/A,TRUE,"SCH31"}</definedName>
    <definedName name="wrn.stampa." hidden="1">{#N/A,#N/A,TRUE,"FORM 1A";#N/A,#N/A,TRUE,"FORM 1L";#N/A,#N/A,TRUE,"FORM 2";#N/A,#N/A,TRUE,"FORM 3";#N/A,#N/A,TRUE,"FORM 4A";#N/A,#N/A,TRUE,"FORM 5";#N/A,#N/A,TRUE,"SCH1";#N/A,#N/A,TRUE,"SCH2BEFORE";#N/A,#N/A,TRUE,"SCH2AFTER";#N/A,#N/A,TRUE,"SCH2EXCH";#N/A,#N/A,TRUE,"SCH2-3";#N/A,#N/A,TRUE,"SCH2C-TE";#N/A,#N/A,TRUE,"SCH3A";#N/A,#N/A,TRUE,"SCH3B";#N/A,#N/A,TRUE,"SCH4";#N/A,#N/A,TRUE,"SCH5";#N/A,#N/A,TRUE,"SCH6";#N/A,#N/A,TRUE,"SCH7B";#N/A,#N/A,TRUE,"SCH7C";#N/A,#N/A,TRUE,"SCH8";#N/A,#N/A,TRUE,"SCH9-1BEFORE";#N/A,#N/A,TRUE,"SCH9-1EXCH";#N/A,#N/A,TRUE,"SCH9-1AFTER";#N/A,#N/A,TRUE,"SCH9-3";#N/A,#N/A,TRUE,"SCH9C-TE";#N/A,#N/A,TRUE,"SCH9P-UK";#N/A,#N/A,TRUE,"SCH10";#N/A,#N/A,TRUE,"SCH12";#N/A,#N/A,TRUE,"SCH13A";#N/A,#N/A,TRUE,"SCH14";#N/A,#N/A,TRUE,"SCH15";#N/A,#N/A,TRUE,"SCH16";#N/A,#N/A,TRUE,"SCH17";#N/A,#N/A,TRUE,"SCH18";#N/A,#N/A,TRUE,"SCH19";#N/A,#N/A,TRUE,"SCH20";#N/A,#N/A,TRUE,"SCH23A";#N/A,#N/A,TRUE,"SCH23 B";#N/A,#N/A,TRUE,"SCH24";#N/A,#N/A,TRUE,"SCH26A";#N/A,#N/A,TRUE,"SCH31"}</definedName>
    <definedName name="wrn.TERUMO._.REPORTS.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wrn.TERUMO._.REPORTS.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wrn.VIEWS." localSheetId="4" hidden="1">{#N/A,#N/A,FALSE,"T9342"}</definedName>
    <definedName name="wrn.VIEWS." hidden="1">{#N/A,#N/A,FALSE,"T9342"}</definedName>
    <definedName name="wrn.中島." localSheetId="4" hidden="1">{#N/A,#N/A,FALSE,"ﾊﾞﾗﾝｽｼｰﾄ"}</definedName>
    <definedName name="wrn.中島." hidden="1">{#N/A,#N/A,FALSE,"ﾊﾞﾗﾝｽｼｰﾄ"}</definedName>
    <definedName name="WW" localSheetId="4">#REF!</definedName>
    <definedName name="WW">#REF!</definedName>
    <definedName name="wwdw" localSheetId="4">#REF!</definedName>
    <definedName name="wwdw">#REF!</definedName>
    <definedName name="www" localSheetId="4">#REF!</definedName>
    <definedName name="www">#REF!</definedName>
    <definedName name="wwww" localSheetId="4">[11]TR!#REF!</definedName>
    <definedName name="wwww">[11]TR!#REF!</definedName>
    <definedName name="wwwww" localSheetId="4">[1]BLO計!#REF!</definedName>
    <definedName name="wwwww">[1]BLO計!#REF!</definedName>
    <definedName name="wwwwww" localSheetId="4">[22]TP!#REF!</definedName>
    <definedName name="wwwwww">[22]TP!#REF!</definedName>
    <definedName name="wwwwwwww" localSheetId="4">SUM(#REF!)</definedName>
    <definedName name="wwwwwwww">SUM(#REF!)</definedName>
    <definedName name="x1x1x1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x1x1x1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x1x1x1x1x1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x1x1x1x1x1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xxbs" localSheetId="4">[4]発注送信!#REF!</definedName>
    <definedName name="xxbs">[4]発注送信!#REF!</definedName>
    <definedName name="xxpr" localSheetId="4">[4]発注送信!#REF!</definedName>
    <definedName name="xxpr">[4]発注送信!#REF!</definedName>
    <definedName name="xxx" localSheetId="4" hidden="1">'[17]11-1'!#REF!</definedName>
    <definedName name="xxx" hidden="1">'[17]11-1'!#REF!</definedName>
    <definedName name="Y" localSheetId="4">#REF!</definedName>
    <definedName name="Y">#REF!</definedName>
    <definedName name="YTD" localSheetId="4">SUM(#REF!)</definedName>
    <definedName name="YTD">SUM(#REF!)</definedName>
    <definedName name="ytd2" localSheetId="4">#REF!</definedName>
    <definedName name="ytd2">#REF!</definedName>
    <definedName name="YYC" localSheetId="4">[4]発注送信!#REF!</definedName>
    <definedName name="YYC">[4]発注送信!#REF!</definedName>
    <definedName name="zz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zz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zzz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zzz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あ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ああああ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い" localSheetId="4">[5]算出ｼｰﾄ!#REF!</definedName>
    <definedName name="い">[5]算出ｼｰﾄ!#REF!</definedName>
    <definedName name="いい" localSheetId="4">[5]算出ｼｰﾄ!#REF!</definedName>
    <definedName name="いい">[5]算出ｼｰﾄ!#REF!</definedName>
    <definedName name="いいい" localSheetId="4" hidden="1">#REF!</definedName>
    <definedName name="いいい" hidden="1">#REF!</definedName>
    <definedName name="えｗ" localSheetId="4">[5]算出ｼｰﾄ!#REF!</definedName>
    <definedName name="えｗ">[5]算出ｼｰﾄ!#REF!</definedName>
    <definedName name="ええ" localSheetId="4">[5]算出ｼｰﾄ!#REF!</definedName>
    <definedName name="ええ">[5]算出ｼｰﾄ!#REF!</definedName>
    <definedName name="おおお" localSheetId="4" hidden="1">#REF!</definedName>
    <definedName name="おおお" hidden="1">#REF!</definedName>
    <definedName name="っｔ" localSheetId="4">[5]算出ｼｰﾄ!#REF!</definedName>
    <definedName name="っｔ">[5]算出ｼｰﾄ!#REF!</definedName>
    <definedName name="っっｔ" localSheetId="4">[5]算出ｼｰﾄ!#REF!</definedName>
    <definedName name="っっｔ">[5]算出ｼｰﾄ!#REF!</definedName>
    <definedName name="ﾃﾞｰﾀ取り込み" localSheetId="4">[4]発注送信!#REF!</definedName>
    <definedName name="ﾃﾞｰﾀ取り込み">[4]発注送信!#REF!</definedName>
    <definedName name="デｰタ取込.デｰタ取込">[24]!デｰタ取込.デｰタ取込</definedName>
    <definedName name="ﾌｧﾝﾄﾞﾘｽﾄ" localSheetId="4">#REF!</definedName>
    <definedName name="ﾌｧﾝﾄﾞﾘｽﾄ">#REF!</definedName>
    <definedName name="一括印刷" localSheetId="4">#REF!</definedName>
    <definedName name="一括印刷">#REF!</definedName>
    <definedName name="一括印刷_1" localSheetId="4">#REF!</definedName>
    <definedName name="一括印刷_1">#REF!</definedName>
    <definedName name="一括印刷_2">#REF!</definedName>
    <definedName name="印刷">[24]!印刷</definedName>
    <definedName name="開発金型３年起案" localSheetId="4">'[25]０３年度以降'!#REF!</definedName>
    <definedName name="開発金型３年起案">'[25]０３年度以降'!#REF!</definedName>
    <definedName name="開発金型３年起案_1" localSheetId="4">'[26]０３年度以降'!#REF!</definedName>
    <definedName name="開発金型３年起案_1">'[26]０３年度以降'!#REF!</definedName>
    <definedName name="開発金型３年起案_2" localSheetId="4">'[27]０３年度以降'!#REF!</definedName>
    <definedName name="開発金型３年起案_2">'[27]０３年度以降'!#REF!</definedName>
    <definedName name="開発金型３年取得" localSheetId="4">'[25]０３年度以降'!#REF!</definedName>
    <definedName name="開発金型３年取得">'[25]０３年度以降'!#REF!</definedName>
    <definedName name="開発金型３年取得_1" localSheetId="4">'[26]０３年度以降'!#REF!</definedName>
    <definedName name="開発金型３年取得_1">'[26]０３年度以降'!#REF!</definedName>
    <definedName name="開発金型３年取得_2">'[27]０３年度以降'!#REF!</definedName>
    <definedName name="開発金型４年起案">'[25]０３年度以降'!#REF!</definedName>
    <definedName name="開発金型４年起案_1">'[26]０３年度以降'!#REF!</definedName>
    <definedName name="開発金型４年起案_2">'[27]０３年度以降'!#REF!</definedName>
    <definedName name="開発金型４年取得">'[25]０３年度以降'!#REF!</definedName>
    <definedName name="開発金型４年取得_1">'[26]０３年度以降'!#REF!</definedName>
    <definedName name="開発金型４年取得_2">'[27]０３年度以降'!#REF!</definedName>
    <definedName name="開発金型起案計画">'[25]０３年度以降'!#REF!</definedName>
    <definedName name="開発金型起案計画_1">'[26]０３年度以降'!#REF!</definedName>
    <definedName name="開発金型起案計画_2">'[27]０３年度以降'!#REF!</definedName>
    <definedName name="開発金型起案実績" localSheetId="4">#REF!</definedName>
    <definedName name="開発金型起案実績">#REF!</definedName>
    <definedName name="開発金型起案実績_1" localSheetId="4">#REF!</definedName>
    <definedName name="開発金型起案実績_1">#REF!</definedName>
    <definedName name="開発金型起案実績_2" localSheetId="4">#REF!</definedName>
    <definedName name="開発金型起案実績_2">#REF!</definedName>
    <definedName name="開発金型取得計画" localSheetId="4">'[25]０３年度以降'!#REF!</definedName>
    <definedName name="開発金型取得計画">'[25]０３年度以降'!#REF!</definedName>
    <definedName name="開発金型取得計画_1" localSheetId="4">'[26]０３年度以降'!#REF!</definedName>
    <definedName name="開発金型取得計画_1">'[26]０３年度以降'!#REF!</definedName>
    <definedName name="開発金型取得計画_2" localSheetId="4">'[27]０３年度以降'!#REF!</definedName>
    <definedName name="開発金型取得計画_2">'[27]０３年度以降'!#REF!</definedName>
    <definedName name="開発金型取得実績" localSheetId="4">#REF!</definedName>
    <definedName name="開発金型取得実績">#REF!</definedName>
    <definedName name="開発金型取得実績_1" localSheetId="4">#REF!</definedName>
    <definedName name="開発金型取得実績_1">#REF!</definedName>
    <definedName name="開発金型取得実績_2" localSheetId="4">#REF!</definedName>
    <definedName name="開発金型取得実績_2">#REF!</definedName>
    <definedName name="開発設備３年起案" localSheetId="4">'[25]０３年度以降'!#REF!</definedName>
    <definedName name="開発設備３年起案">'[25]０３年度以降'!#REF!</definedName>
    <definedName name="開発設備３年起案_1" localSheetId="4">'[26]０３年度以降'!#REF!</definedName>
    <definedName name="開発設備３年起案_1">'[26]０３年度以降'!#REF!</definedName>
    <definedName name="開発設備３年起案_2" localSheetId="4">'[27]０３年度以降'!#REF!</definedName>
    <definedName name="開発設備３年起案_2">'[27]０３年度以降'!#REF!</definedName>
    <definedName name="開発設備３年取得" localSheetId="4">'[25]０３年度以降'!#REF!</definedName>
    <definedName name="開発設備３年取得">'[25]０３年度以降'!#REF!</definedName>
    <definedName name="開発設備３年取得_1" localSheetId="4">'[26]０３年度以降'!#REF!</definedName>
    <definedName name="開発設備３年取得_1">'[26]０３年度以降'!#REF!</definedName>
    <definedName name="開発設備３年取得_2">'[27]０３年度以降'!#REF!</definedName>
    <definedName name="開発設備４年起案">'[25]０３年度以降'!#REF!</definedName>
    <definedName name="開発設備４年起案_1">'[26]０３年度以降'!#REF!</definedName>
    <definedName name="開発設備４年起案_2">'[27]０３年度以降'!#REF!</definedName>
    <definedName name="開発設備４年取得">'[25]０３年度以降'!#REF!</definedName>
    <definedName name="開発設備４年取得_1">'[26]０３年度以降'!#REF!</definedName>
    <definedName name="開発設備４年取得_2">'[27]０３年度以降'!#REF!</definedName>
    <definedName name="開発設備起案計画">'[25]０３年度以降'!#REF!</definedName>
    <definedName name="開発設備起案計画_1">'[26]０３年度以降'!#REF!</definedName>
    <definedName name="開発設備起案計画_2">'[27]０３年度以降'!#REF!</definedName>
    <definedName name="開発設備起案実績" localSheetId="4">#REF!</definedName>
    <definedName name="開発設備起案実績">#REF!</definedName>
    <definedName name="開発設備起案実績_1" localSheetId="4">#REF!</definedName>
    <definedName name="開発設備起案実績_1">#REF!</definedName>
    <definedName name="開発設備起案実績_2" localSheetId="4">#REF!</definedName>
    <definedName name="開発設備起案実績_2">#REF!</definedName>
    <definedName name="開発設備取得計画" localSheetId="4">'[25]０３年度以降'!#REF!</definedName>
    <definedName name="開発設備取得計画">'[25]０３年度以降'!#REF!</definedName>
    <definedName name="開発設備取得計画_1" localSheetId="4">'[26]０３年度以降'!#REF!</definedName>
    <definedName name="開発設備取得計画_1">'[26]０３年度以降'!#REF!</definedName>
    <definedName name="開発設備取得計画_2" localSheetId="4">'[27]０３年度以降'!#REF!</definedName>
    <definedName name="開発設備取得計画_2">'[27]０３年度以降'!#REF!</definedName>
    <definedName name="間接３年起案" localSheetId="4">'[25]０３年度以降'!#REF!</definedName>
    <definedName name="間接３年起案">'[25]０３年度以降'!#REF!</definedName>
    <definedName name="間接３年起案_1" localSheetId="4">'[26]０３年度以降'!#REF!</definedName>
    <definedName name="間接３年起案_1">'[26]０３年度以降'!#REF!</definedName>
    <definedName name="間接３年起案_2">'[27]０３年度以降'!#REF!</definedName>
    <definedName name="間接３年取得">'[25]０３年度以降'!#REF!</definedName>
    <definedName name="間接３年取得_1">'[26]０３年度以降'!#REF!</definedName>
    <definedName name="間接３年取得_2">'[27]０３年度以降'!#REF!</definedName>
    <definedName name="間接４年起案">'[25]０３年度以降'!#REF!</definedName>
    <definedName name="間接４年起案_1">'[26]０３年度以降'!#REF!</definedName>
    <definedName name="間接４年起案_2">'[27]０３年度以降'!#REF!</definedName>
    <definedName name="間接４年取得">'[25]０３年度以降'!#REF!</definedName>
    <definedName name="間接４年取得_1">'[26]０３年度以降'!#REF!</definedName>
    <definedName name="間接４年取得_2">'[27]０３年度以降'!#REF!</definedName>
    <definedName name="間接起案計画">'[25]０３年度以降'!#REF!</definedName>
    <definedName name="間接起案計画_1">'[26]０３年度以降'!#REF!</definedName>
    <definedName name="間接起案計画_2">'[27]０３年度以降'!#REF!</definedName>
    <definedName name="間接起案実績" localSheetId="4">#REF!</definedName>
    <definedName name="間接起案実績">#REF!</definedName>
    <definedName name="間接起案実績_1" localSheetId="4">#REF!</definedName>
    <definedName name="間接起案実績_1">#REF!</definedName>
    <definedName name="間接起案実績_2" localSheetId="4">#REF!</definedName>
    <definedName name="間接起案実績_2">#REF!</definedName>
    <definedName name="間接取得計画" localSheetId="4">'[25]０３年度以降'!#REF!</definedName>
    <definedName name="間接取得計画">'[25]０３年度以降'!#REF!</definedName>
    <definedName name="間接取得計画_1" localSheetId="4">'[26]０３年度以降'!#REF!</definedName>
    <definedName name="間接取得計画_1">'[26]０３年度以降'!#REF!</definedName>
    <definedName name="間接取得計画_2" localSheetId="4">'[27]０３年度以降'!#REF!</definedName>
    <definedName name="間接取得計画_2">'[27]０３年度以降'!#REF!</definedName>
    <definedName name="間接取得実績" localSheetId="4">#REF!</definedName>
    <definedName name="間接取得実績">#REF!</definedName>
    <definedName name="間接取得実績_1" localSheetId="4">#REF!</definedName>
    <definedName name="間接取得実績_1">#REF!</definedName>
    <definedName name="間接取得実績_2" localSheetId="4">#REF!</definedName>
    <definedName name="間接取得実績_2">#REF!</definedName>
    <definedName name="起案ﾍﾟﾝﾃﾞｨﾝｸﾞ">#REF!</definedName>
    <definedName name="起案ﾍﾟﾝﾃﾞｨﾝｸﾞ_1">#REF!</definedName>
    <definedName name="起案ﾍﾟﾝﾃﾞｨﾝｸﾞ_2">#REF!</definedName>
    <definedName name="起案見直し">#REF!</definedName>
    <definedName name="起案見直し_1">#REF!</definedName>
    <definedName name="起案見直し_2">#REF!</definedName>
    <definedName name="起案遅れ">#REF!</definedName>
    <definedName name="起案遅れ_1">#REF!</definedName>
    <definedName name="起案遅れ_2">#REF!</definedName>
    <definedName name="起案中断">#REF!</definedName>
    <definedName name="起案中断_1">#REF!</definedName>
    <definedName name="起案中断_2">#REF!</definedName>
    <definedName name="金型３年起案" localSheetId="4">'[25]０３年度以降'!#REF!</definedName>
    <definedName name="金型３年起案">'[25]０３年度以降'!#REF!</definedName>
    <definedName name="金型３年起案_1" localSheetId="4">'[26]０３年度以降'!#REF!</definedName>
    <definedName name="金型３年起案_1">'[26]０３年度以降'!#REF!</definedName>
    <definedName name="金型３年起案_2" localSheetId="4">'[27]０３年度以降'!#REF!</definedName>
    <definedName name="金型３年起案_2">'[27]０３年度以降'!#REF!</definedName>
    <definedName name="金型３年取得" localSheetId="4">'[25]０３年度以降'!#REF!</definedName>
    <definedName name="金型３年取得">'[25]０３年度以降'!#REF!</definedName>
    <definedName name="金型３年取得_1" localSheetId="4">'[26]０３年度以降'!#REF!</definedName>
    <definedName name="金型３年取得_1">'[26]０３年度以降'!#REF!</definedName>
    <definedName name="金型３年取得_2">'[27]０３年度以降'!#REF!</definedName>
    <definedName name="金型４年起案">'[25]０３年度以降'!#REF!</definedName>
    <definedName name="金型４年起案_1">'[26]０３年度以降'!#REF!</definedName>
    <definedName name="金型４年起案_2">'[27]０３年度以降'!#REF!</definedName>
    <definedName name="金型４年取得">'[25]０３年度以降'!#REF!</definedName>
    <definedName name="金型４年取得_1">'[26]０３年度以降'!#REF!</definedName>
    <definedName name="金型４年取得_2">'[27]０３年度以降'!#REF!</definedName>
    <definedName name="金型起案計画">'[25]０３年度以降'!#REF!</definedName>
    <definedName name="金型起案計画_1">'[26]０３年度以降'!#REF!</definedName>
    <definedName name="金型起案計画_2">'[27]０３年度以降'!#REF!</definedName>
    <definedName name="金型起案実績" localSheetId="4">#REF!</definedName>
    <definedName name="金型起案実績">#REF!</definedName>
    <definedName name="金型起案実績_1" localSheetId="4">#REF!</definedName>
    <definedName name="金型起案実績_1">#REF!</definedName>
    <definedName name="金型起案実績_2" localSheetId="4">#REF!</definedName>
    <definedName name="金型起案実績_2">#REF!</definedName>
    <definedName name="金型取得計画" localSheetId="4">'[25]０３年度以降'!#REF!</definedName>
    <definedName name="金型取得計画">'[25]０３年度以降'!#REF!</definedName>
    <definedName name="金型取得計画_1" localSheetId="4">'[26]０３年度以降'!#REF!</definedName>
    <definedName name="金型取得計画_1">'[26]０３年度以降'!#REF!</definedName>
    <definedName name="金型取得計画_2" localSheetId="4">'[27]０３年度以降'!#REF!</definedName>
    <definedName name="金型取得計画_2">'[27]０３年度以降'!#REF!</definedName>
    <definedName name="金型取得実績" localSheetId="4">#REF!</definedName>
    <definedName name="金型取得実績">#REF!</definedName>
    <definedName name="金型取得実績_1" localSheetId="4">#REF!</definedName>
    <definedName name="金型取得実績_1">#REF!</definedName>
    <definedName name="金型取得実績_2" localSheetId="4">#REF!</definedName>
    <definedName name="金型取得実績_2">#REF!</definedName>
    <definedName name="月初ﾃﾞｰﾀの取り込み" localSheetId="4">[4]発注送信!#REF!</definedName>
    <definedName name="月初ﾃﾞｰﾀの取り込み">[4]発注送信!#REF!</definedName>
    <definedName name="構造設備３年起案" localSheetId="4">'[25]０３年度以降'!#REF!</definedName>
    <definedName name="構造設備３年起案">'[25]０３年度以降'!#REF!</definedName>
    <definedName name="構造設備３年起案_1" localSheetId="4">'[26]０３年度以降'!#REF!</definedName>
    <definedName name="構造設備３年起案_1">'[26]０３年度以降'!#REF!</definedName>
    <definedName name="構造設備３年起案_2" localSheetId="4">'[27]０３年度以降'!#REF!</definedName>
    <definedName name="構造設備３年起案_2">'[27]０３年度以降'!#REF!</definedName>
    <definedName name="構造設備３年取得" localSheetId="4">'[25]０３年度以降'!#REF!</definedName>
    <definedName name="構造設備３年取得">'[25]０３年度以降'!#REF!</definedName>
    <definedName name="構造設備３年取得_1">'[26]０３年度以降'!#REF!</definedName>
    <definedName name="構造設備３年取得_2">'[27]０３年度以降'!#REF!</definedName>
    <definedName name="構造設備４年起案">'[25]０３年度以降'!#REF!</definedName>
    <definedName name="構造設備４年起案_1">'[26]０３年度以降'!#REF!</definedName>
    <definedName name="構造設備４年起案_2">'[27]０３年度以降'!#REF!</definedName>
    <definedName name="構造設備４年取得">'[25]０３年度以降'!#REF!</definedName>
    <definedName name="構造設備４年取得_1">'[26]０３年度以降'!#REF!</definedName>
    <definedName name="構造設備４年取得_2">'[27]０３年度以降'!#REF!</definedName>
    <definedName name="構造設備起案計画">'[25]０３年度以降'!#REF!</definedName>
    <definedName name="構造設備起案計画_1">'[26]０３年度以降'!#REF!</definedName>
    <definedName name="構造設備起案計画_2">'[27]０３年度以降'!#REF!</definedName>
    <definedName name="構造設備起案実績" localSheetId="4">#REF!</definedName>
    <definedName name="構造設備起案実績">#REF!</definedName>
    <definedName name="構造設備起案実績_1" localSheetId="4">#REF!</definedName>
    <definedName name="構造設備起案実績_1">#REF!</definedName>
    <definedName name="構造設備起案実績_2" localSheetId="4">#REF!</definedName>
    <definedName name="構造設備起案実績_2">#REF!</definedName>
    <definedName name="構造設備取得計画" localSheetId="4">'[25]０３年度以降'!#REF!</definedName>
    <definedName name="構造設備取得計画">'[25]０３年度以降'!#REF!</definedName>
    <definedName name="構造設備取得計画_1" localSheetId="4">'[26]０３年度以降'!#REF!</definedName>
    <definedName name="構造設備取得計画_1">'[26]０３年度以降'!#REF!</definedName>
    <definedName name="構造設備取得計画_2" localSheetId="4">'[27]０３年度以降'!#REF!</definedName>
    <definedName name="構造設備取得計画_2">'[27]０３年度以降'!#REF!</definedName>
    <definedName name="構造設備取得実績" localSheetId="4">#REF!</definedName>
    <definedName name="構造設備取得実績">#REF!</definedName>
    <definedName name="構造設備取得実績_1" localSheetId="4">#REF!</definedName>
    <definedName name="構造設備取得実績_1">#REF!</definedName>
    <definedName name="構造設備取得実績_2" localSheetId="4">#REF!</definedName>
    <definedName name="構造設備取得実績_2">#REF!</definedName>
    <definedName name="行非表示">[3]!行非表示</definedName>
    <definedName name="購仕">[7]受払!$A$50:$E$50</definedName>
    <definedName name="取得ﾍﾟﾝﾃﾞｨﾝｸﾞ" localSheetId="4">#REF!</definedName>
    <definedName name="取得ﾍﾟﾝﾃﾞｨﾝｸﾞ">#REF!</definedName>
    <definedName name="取得ﾍﾟﾝﾃﾞｨﾝｸﾞ_1" localSheetId="4">#REF!</definedName>
    <definedName name="取得ﾍﾟﾝﾃﾞｨﾝｸﾞ_1">#REF!</definedName>
    <definedName name="取得ﾍﾟﾝﾃﾞｨﾝｸﾞ_2" localSheetId="4">#REF!</definedName>
    <definedName name="取得ﾍﾟﾝﾃﾞｨﾝｸﾞ_2">#REF!</definedName>
    <definedName name="取得見直し">#REF!</definedName>
    <definedName name="取得見直し_1">#REF!</definedName>
    <definedName name="取得見直し_2">#REF!</definedName>
    <definedName name="取得遅れ">#REF!</definedName>
    <definedName name="取得遅れ_1">#REF!</definedName>
    <definedName name="取得遅れ_2">#REF!</definedName>
    <definedName name="取得中断">#REF!</definedName>
    <definedName name="取得中断_1">#REF!</definedName>
    <definedName name="取得中断_2">#REF!</definedName>
    <definedName name="受払更新">[3]!受払更新</definedName>
    <definedName name="集計">[7]受払!$A$4:$E$58</definedName>
    <definedName name="出庫">[7]受払!$D$4:$D$58</definedName>
    <definedName name="消費税" localSheetId="4" hidden="1">#REF!</definedName>
    <definedName name="消費税" hidden="1">#REF!</definedName>
    <definedName name="吹_Y計餌" localSheetId="4">#REF!</definedName>
    <definedName name="吹_Y計餌">#REF!</definedName>
    <definedName name="吹Y計餌" localSheetId="4">#REF!</definedName>
    <definedName name="吹Y計餌">#REF!</definedName>
    <definedName name="生産計画">#REF!</definedName>
    <definedName name="生産設備３年起案" localSheetId="4">'[25]０３年度以降'!#REF!</definedName>
    <definedName name="生産設備３年起案">'[25]０３年度以降'!#REF!</definedName>
    <definedName name="生産設備３年起案_1" localSheetId="4">'[26]０３年度以降'!#REF!</definedName>
    <definedName name="生産設備３年起案_1">'[26]０３年度以降'!#REF!</definedName>
    <definedName name="生産設備３年起案_2" localSheetId="4">'[27]０３年度以降'!#REF!</definedName>
    <definedName name="生産設備３年起案_2">'[27]０３年度以降'!#REF!</definedName>
    <definedName name="生産設備３年取得" localSheetId="4">'[25]０３年度以降'!#REF!</definedName>
    <definedName name="生産設備３年取得">'[25]０３年度以降'!#REF!</definedName>
    <definedName name="生産設備３年取得_1">'[26]０３年度以降'!#REF!</definedName>
    <definedName name="生産設備３年取得_2">'[27]０３年度以降'!#REF!</definedName>
    <definedName name="生産設備４年起案">'[25]０３年度以降'!#REF!</definedName>
    <definedName name="生産設備４年起案_1">'[26]０３年度以降'!#REF!</definedName>
    <definedName name="生産設備４年起案_2">'[27]０３年度以降'!#REF!</definedName>
    <definedName name="生産設備４年取得">'[25]０３年度以降'!#REF!</definedName>
    <definedName name="生産設備４年取得_1">'[26]０３年度以降'!#REF!</definedName>
    <definedName name="生産設備４年取得_2">'[27]０３年度以降'!#REF!</definedName>
    <definedName name="生産設備起案計画">'[25]０３年度以降'!#REF!</definedName>
    <definedName name="生産設備起案計画_1">'[26]０３年度以降'!#REF!</definedName>
    <definedName name="生産設備起案計画_2">'[27]０３年度以降'!#REF!</definedName>
    <definedName name="生産設備起案実績" localSheetId="4">#REF!</definedName>
    <definedName name="生産設備起案実績">#REF!</definedName>
    <definedName name="生産設備起案実績_1" localSheetId="4">#REF!</definedName>
    <definedName name="生産設備起案実績_1">#REF!</definedName>
    <definedName name="生産設備起案実績_2" localSheetId="4">#REF!</definedName>
    <definedName name="生産設備起案実績_2">#REF!</definedName>
    <definedName name="生産設備取得計画" localSheetId="4">'[25]０３年度以降'!#REF!</definedName>
    <definedName name="生産設備取得計画">'[25]０３年度以降'!#REF!</definedName>
    <definedName name="生産設備取得計画_1" localSheetId="4">'[26]０３年度以降'!#REF!</definedName>
    <definedName name="生産設備取得計画_1">'[26]０３年度以降'!#REF!</definedName>
    <definedName name="生産設備取得計画_2" localSheetId="4">'[27]０３年度以降'!#REF!</definedName>
    <definedName name="生産設備取得計画_2">'[27]０３年度以降'!#REF!</definedName>
    <definedName name="生産設備取得実績" localSheetId="4">#REF!</definedName>
    <definedName name="生産設備取得実績">#REF!</definedName>
    <definedName name="生産設備取得実績_1" localSheetId="4">#REF!</definedName>
    <definedName name="生産設備取得実績_1">#REF!</definedName>
    <definedName name="生産設備取得実績_2" localSheetId="4">#REF!</definedName>
    <definedName name="生産設備取得実績_2">#REF!</definedName>
    <definedName name="前月残">[7]受払!$B$4:$B$58</definedName>
    <definedName name="前残消去.前残消去">[3]!前残消去.前残消去</definedName>
    <definedName name="全消去">[28]!全消去</definedName>
    <definedName name="素材">[7]受払!$A$56:$E$56</definedName>
    <definedName name="当月残">[7]受払!$E$4:$E$58</definedName>
    <definedName name="入庫">[7]受払!$C$4:$C$58</definedName>
    <definedName name="表2">#N/A</definedName>
    <definedName name="表3">#N/A</definedName>
    <definedName name="表4">#N/A</definedName>
    <definedName name="表5" localSheetId="4">'[1]95TMC'!#REF!</definedName>
    <definedName name="表5">'[1]95TMC'!#REF!</definedName>
    <definedName name="表6">#N/A</definedName>
    <definedName name="部門">[7]受払!$A$4:$A$58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1" i="96" l="1"/>
  <c r="Z20" i="96"/>
  <c r="Z19" i="96"/>
  <c r="Z18" i="96"/>
  <c r="Z17" i="96"/>
  <c r="Z16" i="96"/>
  <c r="Z15" i="96"/>
  <c r="Z10" i="96"/>
  <c r="Z9" i="96"/>
  <c r="Z8" i="96"/>
  <c r="Z7" i="96"/>
  <c r="Z6" i="96"/>
  <c r="C107" i="61" l="1"/>
  <c r="AX111" i="62"/>
  <c r="AW111" i="62"/>
  <c r="AU111" i="62"/>
  <c r="AT111" i="62"/>
  <c r="AR111" i="62"/>
  <c r="AP111" i="62"/>
  <c r="AX110" i="62"/>
  <c r="AW110" i="62"/>
  <c r="AU110" i="62"/>
  <c r="AT110" i="62"/>
  <c r="AR110" i="62"/>
  <c r="AP110" i="62"/>
  <c r="AK111" i="62"/>
  <c r="AJ111" i="62"/>
  <c r="AH111" i="62"/>
  <c r="AG111" i="62"/>
  <c r="AE111" i="62"/>
  <c r="AC111" i="62"/>
  <c r="AK110" i="62"/>
  <c r="AJ110" i="62"/>
  <c r="AH110" i="62"/>
  <c r="AG110" i="62"/>
  <c r="AE110" i="62"/>
  <c r="AC110" i="62"/>
  <c r="R110" i="62"/>
  <c r="T110" i="62"/>
  <c r="U110" i="62"/>
  <c r="W110" i="62"/>
  <c r="X110" i="62"/>
  <c r="R111" i="62"/>
  <c r="T111" i="62"/>
  <c r="U111" i="62"/>
  <c r="W111" i="62"/>
  <c r="X111" i="62"/>
  <c r="P111" i="62"/>
  <c r="P110" i="62"/>
  <c r="E110" i="62"/>
  <c r="G110" i="62"/>
  <c r="H110" i="62"/>
  <c r="J110" i="62"/>
  <c r="K110" i="62"/>
  <c r="E111" i="62"/>
  <c r="G111" i="62"/>
  <c r="H111" i="62"/>
  <c r="J111" i="62"/>
  <c r="K111" i="62"/>
  <c r="C111" i="62"/>
  <c r="C110" i="62"/>
  <c r="AQ60" i="63"/>
  <c r="AQ59" i="63"/>
  <c r="AQ58" i="63"/>
  <c r="AQ57" i="63"/>
  <c r="AQ54" i="63"/>
  <c r="AD103" i="63"/>
  <c r="Q103" i="63"/>
  <c r="D103" i="63"/>
  <c r="AQ53" i="63"/>
  <c r="AD102" i="63"/>
  <c r="AD101" i="63"/>
  <c r="AC27" i="63"/>
  <c r="AC28" i="63"/>
  <c r="AC29" i="63"/>
  <c r="AC31" i="63"/>
  <c r="AC32" i="63"/>
  <c r="AC34" i="63"/>
  <c r="AC35" i="63"/>
  <c r="AC36" i="63"/>
  <c r="AC38" i="63"/>
  <c r="AC39" i="63"/>
  <c r="AC40" i="63"/>
  <c r="AC41" i="63"/>
  <c r="AC42" i="63"/>
  <c r="AC44" i="63"/>
  <c r="AC45" i="63"/>
  <c r="AC46" i="63"/>
  <c r="Q102" i="63"/>
  <c r="D102" i="63"/>
  <c r="AQ52" i="63"/>
  <c r="Q101" i="63"/>
  <c r="D101" i="63"/>
  <c r="AX46" i="63"/>
  <c r="AW46" i="63"/>
  <c r="AU46" i="63"/>
  <c r="AT46" i="63"/>
  <c r="AR46" i="63"/>
  <c r="AP46" i="63"/>
  <c r="AK46" i="63"/>
  <c r="AJ46" i="63"/>
  <c r="AH46" i="63"/>
  <c r="AG46" i="63"/>
  <c r="AE46" i="63"/>
  <c r="X46" i="63"/>
  <c r="W46" i="63"/>
  <c r="U46" i="63"/>
  <c r="T46" i="63"/>
  <c r="T44" i="63"/>
  <c r="U44" i="63"/>
  <c r="T45" i="63"/>
  <c r="U45" i="63"/>
  <c r="R46" i="63"/>
  <c r="P46" i="63"/>
  <c r="K46" i="63"/>
  <c r="J46" i="63"/>
  <c r="H46" i="63"/>
  <c r="G46" i="63"/>
  <c r="E46" i="63"/>
  <c r="C46" i="63"/>
  <c r="AX45" i="63"/>
  <c r="AW45" i="63"/>
  <c r="AU45" i="63"/>
  <c r="AT45" i="63"/>
  <c r="AT44" i="63"/>
  <c r="AU44" i="63"/>
  <c r="AR45" i="63"/>
  <c r="AP45" i="63"/>
  <c r="AP44" i="63"/>
  <c r="AK45" i="63"/>
  <c r="AJ45" i="63"/>
  <c r="AH45" i="63"/>
  <c r="AG45" i="63"/>
  <c r="AE45" i="63"/>
  <c r="X45" i="63"/>
  <c r="R45" i="63"/>
  <c r="W45" i="63"/>
  <c r="R44" i="63"/>
  <c r="W44" i="63"/>
  <c r="X44" i="63"/>
  <c r="P45" i="63"/>
  <c r="K45" i="63"/>
  <c r="J45" i="63"/>
  <c r="H45" i="63"/>
  <c r="G45" i="63"/>
  <c r="E45" i="63"/>
  <c r="C45" i="63"/>
  <c r="AX44" i="63"/>
  <c r="AW44" i="63"/>
  <c r="AR44" i="63"/>
  <c r="AK44" i="63"/>
  <c r="AJ44" i="63"/>
  <c r="AH44" i="63"/>
  <c r="AG44" i="63"/>
  <c r="AE44" i="63"/>
  <c r="P44" i="63"/>
  <c r="K44" i="63"/>
  <c r="J44" i="63"/>
  <c r="H44" i="63"/>
  <c r="G44" i="63"/>
  <c r="E44" i="63"/>
  <c r="C44" i="63"/>
  <c r="AX42" i="63"/>
  <c r="AW42" i="63"/>
  <c r="AU42" i="63"/>
  <c r="AT42" i="63"/>
  <c r="AR42" i="63"/>
  <c r="AP42" i="63"/>
  <c r="AK42" i="63"/>
  <c r="AJ42" i="63"/>
  <c r="AH42" i="63"/>
  <c r="AG42" i="63"/>
  <c r="AE42" i="63"/>
  <c r="X42" i="63"/>
  <c r="W42" i="63"/>
  <c r="U42" i="63"/>
  <c r="T42" i="63"/>
  <c r="R42" i="63"/>
  <c r="P42" i="63"/>
  <c r="K42" i="63"/>
  <c r="J42" i="63"/>
  <c r="H42" i="63"/>
  <c r="G42" i="63"/>
  <c r="E42" i="63"/>
  <c r="C42" i="63"/>
  <c r="AX41" i="63"/>
  <c r="AW41" i="63"/>
  <c r="AU41" i="63"/>
  <c r="AT41" i="63"/>
  <c r="AR41" i="63"/>
  <c r="AP41" i="63"/>
  <c r="AK41" i="63"/>
  <c r="AJ41" i="63"/>
  <c r="AH41" i="63"/>
  <c r="AG41" i="63"/>
  <c r="AE41" i="63"/>
  <c r="X41" i="63"/>
  <c r="W41" i="63"/>
  <c r="U41" i="63"/>
  <c r="T41" i="63"/>
  <c r="R41" i="63"/>
  <c r="P41" i="63"/>
  <c r="K41" i="63"/>
  <c r="J41" i="63"/>
  <c r="H41" i="63"/>
  <c r="G41" i="63"/>
  <c r="E41" i="63"/>
  <c r="C41" i="63"/>
  <c r="AX40" i="63"/>
  <c r="AW40" i="63"/>
  <c r="AU40" i="63"/>
  <c r="AT40" i="63"/>
  <c r="AR40" i="63"/>
  <c r="AP40" i="63"/>
  <c r="AK40" i="63"/>
  <c r="AJ40" i="63"/>
  <c r="AH40" i="63"/>
  <c r="AG40" i="63"/>
  <c r="AG38" i="63"/>
  <c r="AH38" i="63"/>
  <c r="AG39" i="63"/>
  <c r="AH39" i="63"/>
  <c r="AE40" i="63"/>
  <c r="X40" i="63"/>
  <c r="W40" i="63"/>
  <c r="U40" i="63"/>
  <c r="T40" i="63"/>
  <c r="R40" i="63"/>
  <c r="P40" i="63"/>
  <c r="K40" i="63"/>
  <c r="J40" i="63"/>
  <c r="H40" i="63"/>
  <c r="G40" i="63"/>
  <c r="G14" i="63"/>
  <c r="F14" i="63" s="1"/>
  <c r="E40" i="63"/>
  <c r="C40" i="63"/>
  <c r="AX39" i="63"/>
  <c r="AW39" i="63"/>
  <c r="AU39" i="63"/>
  <c r="AT39" i="63"/>
  <c r="AR39" i="63"/>
  <c r="AP39" i="63"/>
  <c r="AK39" i="63"/>
  <c r="AJ39" i="63"/>
  <c r="AE39" i="63"/>
  <c r="X39" i="63"/>
  <c r="W39" i="63"/>
  <c r="U39" i="63"/>
  <c r="T39" i="63"/>
  <c r="R39" i="63"/>
  <c r="R38" i="63"/>
  <c r="P39" i="63"/>
  <c r="K39" i="63"/>
  <c r="J39" i="63"/>
  <c r="H39" i="63"/>
  <c r="G39" i="63"/>
  <c r="E39" i="63"/>
  <c r="C39" i="63"/>
  <c r="AX38" i="63"/>
  <c r="AW38" i="63"/>
  <c r="AU38" i="63"/>
  <c r="AT38" i="63"/>
  <c r="AR38" i="63"/>
  <c r="AP38" i="63"/>
  <c r="AK38" i="63"/>
  <c r="AJ38" i="63"/>
  <c r="AE38" i="63"/>
  <c r="X38" i="63"/>
  <c r="W38" i="63"/>
  <c r="U38" i="63"/>
  <c r="T38" i="63"/>
  <c r="P38" i="63"/>
  <c r="K38" i="63"/>
  <c r="J38" i="63"/>
  <c r="H38" i="63"/>
  <c r="G38" i="63"/>
  <c r="E38" i="63"/>
  <c r="C38" i="63"/>
  <c r="AX37" i="63"/>
  <c r="AW37" i="63"/>
  <c r="AU37" i="63"/>
  <c r="AT37" i="63"/>
  <c r="AR37" i="63"/>
  <c r="AP37" i="63"/>
  <c r="AK37" i="63"/>
  <c r="AJ37" i="63"/>
  <c r="AH37" i="63"/>
  <c r="AG37" i="63"/>
  <c r="AE37" i="63"/>
  <c r="AC37" i="63"/>
  <c r="X37" i="63"/>
  <c r="W37" i="63"/>
  <c r="U37" i="63"/>
  <c r="T37" i="63"/>
  <c r="R37" i="63"/>
  <c r="P37" i="63"/>
  <c r="K37" i="63"/>
  <c r="J37" i="63"/>
  <c r="H37" i="63"/>
  <c r="G37" i="63"/>
  <c r="E37" i="63"/>
  <c r="C37" i="63"/>
  <c r="AX36" i="63"/>
  <c r="AW36" i="63"/>
  <c r="AU36" i="63"/>
  <c r="AT36" i="63"/>
  <c r="AR36" i="63"/>
  <c r="AP36" i="63"/>
  <c r="AK36" i="63"/>
  <c r="AJ36" i="63"/>
  <c r="AH36" i="63"/>
  <c r="AG36" i="63"/>
  <c r="AE36" i="63"/>
  <c r="X36" i="63"/>
  <c r="W36" i="63"/>
  <c r="U36" i="63"/>
  <c r="T36" i="63"/>
  <c r="R36" i="63"/>
  <c r="P36" i="63"/>
  <c r="K36" i="63"/>
  <c r="J36" i="63"/>
  <c r="H36" i="63"/>
  <c r="G36" i="63"/>
  <c r="E36" i="63"/>
  <c r="C36" i="63"/>
  <c r="AX35" i="63"/>
  <c r="AW35" i="63"/>
  <c r="AU35" i="63"/>
  <c r="AT35" i="63"/>
  <c r="AR35" i="63"/>
  <c r="AP35" i="63"/>
  <c r="AK35" i="63"/>
  <c r="AJ35" i="63"/>
  <c r="AH35" i="63"/>
  <c r="AG35" i="63"/>
  <c r="AE35" i="63"/>
  <c r="X35" i="63"/>
  <c r="W35" i="63"/>
  <c r="U35" i="63"/>
  <c r="T35" i="63"/>
  <c r="R35" i="63"/>
  <c r="P35" i="63"/>
  <c r="K35" i="63"/>
  <c r="J35" i="63"/>
  <c r="H35" i="63"/>
  <c r="G35" i="63"/>
  <c r="E35" i="63"/>
  <c r="C35" i="63"/>
  <c r="AX34" i="63"/>
  <c r="AW34" i="63"/>
  <c r="AU34" i="63"/>
  <c r="AT34" i="63"/>
  <c r="AR34" i="63"/>
  <c r="AP34" i="63"/>
  <c r="AK34" i="63"/>
  <c r="AJ34" i="63"/>
  <c r="AH34" i="63"/>
  <c r="AG34" i="63"/>
  <c r="AE34" i="63"/>
  <c r="X34" i="63"/>
  <c r="W34" i="63"/>
  <c r="U34" i="63"/>
  <c r="T34" i="63"/>
  <c r="R34" i="63"/>
  <c r="P34" i="63"/>
  <c r="K34" i="63"/>
  <c r="J34" i="63"/>
  <c r="H34" i="63"/>
  <c r="G34" i="63"/>
  <c r="E34" i="63"/>
  <c r="C34" i="63"/>
  <c r="AX32" i="63"/>
  <c r="AW32" i="63"/>
  <c r="AU32" i="63"/>
  <c r="AT32" i="63"/>
  <c r="AR32" i="63"/>
  <c r="AP32" i="63"/>
  <c r="AK32" i="63"/>
  <c r="AJ32" i="63"/>
  <c r="AH32" i="63"/>
  <c r="AG32" i="63"/>
  <c r="AE32" i="63"/>
  <c r="X32" i="63"/>
  <c r="W32" i="63"/>
  <c r="U32" i="63"/>
  <c r="T32" i="63"/>
  <c r="R32" i="63"/>
  <c r="P32" i="63"/>
  <c r="K32" i="63"/>
  <c r="J32" i="63"/>
  <c r="J7" i="63"/>
  <c r="I7" i="63" s="1"/>
  <c r="H32" i="63"/>
  <c r="G32" i="63"/>
  <c r="E32" i="63"/>
  <c r="C32" i="63"/>
  <c r="AX31" i="63"/>
  <c r="AX33" i="63" s="1"/>
  <c r="AX27" i="63"/>
  <c r="AX28" i="63"/>
  <c r="AX29" i="63"/>
  <c r="AW31" i="63"/>
  <c r="AU31" i="63"/>
  <c r="AT31" i="63"/>
  <c r="AR31" i="63"/>
  <c r="AP31" i="63"/>
  <c r="AK31" i="63"/>
  <c r="AJ31" i="63"/>
  <c r="AJ27" i="63"/>
  <c r="AK27" i="63"/>
  <c r="AJ28" i="63"/>
  <c r="AK28" i="63"/>
  <c r="AJ29" i="63"/>
  <c r="AK29" i="63"/>
  <c r="AH31" i="63"/>
  <c r="AG31" i="63"/>
  <c r="AE31" i="63"/>
  <c r="X31" i="63"/>
  <c r="W31" i="63"/>
  <c r="W27" i="63"/>
  <c r="W28" i="63"/>
  <c r="W29" i="63"/>
  <c r="U31" i="63"/>
  <c r="T31" i="63"/>
  <c r="R31" i="63"/>
  <c r="P31" i="63"/>
  <c r="K31" i="63"/>
  <c r="J31" i="63"/>
  <c r="H31" i="63"/>
  <c r="G31" i="63"/>
  <c r="E31" i="63"/>
  <c r="C31" i="63"/>
  <c r="AW29" i="63"/>
  <c r="AV29" i="63" s="1"/>
  <c r="AU29" i="63"/>
  <c r="AT29" i="63"/>
  <c r="AR29" i="63"/>
  <c r="AP29" i="63"/>
  <c r="AP59" i="63" s="1"/>
  <c r="AR59" i="63" s="1"/>
  <c r="AH29" i="63"/>
  <c r="AG29" i="63"/>
  <c r="AE29" i="63"/>
  <c r="X29" i="63"/>
  <c r="U29" i="63"/>
  <c r="R29" i="63"/>
  <c r="T29" i="63"/>
  <c r="P29" i="63"/>
  <c r="P27" i="63"/>
  <c r="P28" i="63"/>
  <c r="K29" i="63"/>
  <c r="K28" i="63"/>
  <c r="K27" i="63"/>
  <c r="J29" i="63"/>
  <c r="H29" i="63"/>
  <c r="G29" i="63"/>
  <c r="G28" i="63"/>
  <c r="G27" i="63"/>
  <c r="E29" i="63"/>
  <c r="C29" i="63"/>
  <c r="AW28" i="63"/>
  <c r="AU28" i="63"/>
  <c r="AT28" i="63"/>
  <c r="AR28" i="63"/>
  <c r="AP28" i="63"/>
  <c r="AH28" i="63"/>
  <c r="AG28" i="63"/>
  <c r="AE28" i="63"/>
  <c r="X28" i="63"/>
  <c r="U28" i="63"/>
  <c r="T28" i="63"/>
  <c r="R28" i="63"/>
  <c r="J28" i="63"/>
  <c r="H28" i="63"/>
  <c r="E28" i="63"/>
  <c r="C28" i="63"/>
  <c r="AW27" i="63"/>
  <c r="AU27" i="63"/>
  <c r="AT27" i="63"/>
  <c r="AR27" i="63"/>
  <c r="AP27" i="63"/>
  <c r="AH27" i="63"/>
  <c r="AG27" i="63"/>
  <c r="AE27" i="63"/>
  <c r="X27" i="63"/>
  <c r="U27" i="63"/>
  <c r="T27" i="63"/>
  <c r="R27" i="63"/>
  <c r="J27" i="63"/>
  <c r="H27" i="63"/>
  <c r="E27" i="63"/>
  <c r="C27" i="63"/>
  <c r="K19" i="63"/>
  <c r="J19" i="63"/>
  <c r="I19" i="63" s="1"/>
  <c r="H19" i="63"/>
  <c r="G19" i="63"/>
  <c r="E19" i="63"/>
  <c r="C19" i="63"/>
  <c r="L19" i="63" s="1"/>
  <c r="K18" i="63"/>
  <c r="J18" i="63"/>
  <c r="I18" i="63" s="1"/>
  <c r="H18" i="63"/>
  <c r="G18" i="63"/>
  <c r="F18" i="63" s="1"/>
  <c r="E18" i="63"/>
  <c r="E69" i="63" s="1"/>
  <c r="E93" i="63" s="1"/>
  <c r="C18" i="63"/>
  <c r="L18" i="63" s="1"/>
  <c r="K17" i="63"/>
  <c r="J17" i="63"/>
  <c r="I17" i="63" s="1"/>
  <c r="H17" i="63"/>
  <c r="G17" i="63"/>
  <c r="E17" i="63"/>
  <c r="C17" i="63"/>
  <c r="L17" i="63" s="1"/>
  <c r="K16" i="63"/>
  <c r="J16" i="63"/>
  <c r="I16" i="63" s="1"/>
  <c r="H16" i="63"/>
  <c r="G16" i="63"/>
  <c r="F16" i="63" s="1"/>
  <c r="E16" i="63"/>
  <c r="C16" i="63"/>
  <c r="L16" i="63" s="1"/>
  <c r="K15" i="63"/>
  <c r="J15" i="63"/>
  <c r="H15" i="63"/>
  <c r="G15" i="63"/>
  <c r="E15" i="63"/>
  <c r="C15" i="63"/>
  <c r="L15" i="63" s="1"/>
  <c r="K14" i="63"/>
  <c r="J14" i="63"/>
  <c r="H14" i="63"/>
  <c r="H65" i="63" s="1"/>
  <c r="H89" i="63" s="1"/>
  <c r="E14" i="63"/>
  <c r="C14" i="63"/>
  <c r="L14" i="63" s="1"/>
  <c r="K13" i="63"/>
  <c r="J13" i="63"/>
  <c r="H13" i="63"/>
  <c r="G13" i="63"/>
  <c r="F13" i="63" s="1"/>
  <c r="E13" i="63"/>
  <c r="C13" i="63"/>
  <c r="K12" i="63"/>
  <c r="K23" i="63" s="1"/>
  <c r="J12" i="63"/>
  <c r="J23" i="63" s="1"/>
  <c r="H12" i="63"/>
  <c r="G12" i="63"/>
  <c r="F12" i="63" s="1"/>
  <c r="F23" i="63" s="1"/>
  <c r="E12" i="63"/>
  <c r="E23" i="63" s="1"/>
  <c r="C12" i="63"/>
  <c r="L12" i="63" s="1"/>
  <c r="L23" i="63" s="1"/>
  <c r="K11" i="63"/>
  <c r="J11" i="63"/>
  <c r="H11" i="63"/>
  <c r="G11" i="63"/>
  <c r="E11" i="63"/>
  <c r="C11" i="63"/>
  <c r="L11" i="63" s="1"/>
  <c r="K10" i="63"/>
  <c r="J10" i="63"/>
  <c r="I10" i="63" s="1"/>
  <c r="H10" i="63"/>
  <c r="G10" i="63"/>
  <c r="F10" i="63" s="1"/>
  <c r="E10" i="63"/>
  <c r="C10" i="63"/>
  <c r="L10" i="63" s="1"/>
  <c r="K9" i="63"/>
  <c r="J9" i="63"/>
  <c r="I9" i="63" s="1"/>
  <c r="H9" i="63"/>
  <c r="G9" i="63"/>
  <c r="F9" i="63" s="1"/>
  <c r="E9" i="63"/>
  <c r="C9" i="63"/>
  <c r="L9" i="63" s="1"/>
  <c r="K8" i="63"/>
  <c r="J8" i="63"/>
  <c r="H8" i="63"/>
  <c r="G8" i="63"/>
  <c r="F8" i="63" s="1"/>
  <c r="E8" i="63"/>
  <c r="C8" i="63"/>
  <c r="K7" i="63"/>
  <c r="H7" i="63"/>
  <c r="G7" i="63"/>
  <c r="F7" i="63" s="1"/>
  <c r="E7" i="63"/>
  <c r="C7" i="63"/>
  <c r="L7" i="63" s="1"/>
  <c r="K6" i="63"/>
  <c r="J6" i="63"/>
  <c r="I6" i="63" s="1"/>
  <c r="H6" i="63"/>
  <c r="G6" i="63"/>
  <c r="F6" i="63" s="1"/>
  <c r="E6" i="63"/>
  <c r="C6" i="63"/>
  <c r="L6" i="63" s="1"/>
  <c r="K5" i="63"/>
  <c r="J5" i="63"/>
  <c r="I5" i="63" s="1"/>
  <c r="H5" i="63"/>
  <c r="G5" i="63"/>
  <c r="F5" i="63" s="1"/>
  <c r="E5" i="63"/>
  <c r="C5" i="63"/>
  <c r="L5" i="63" s="1"/>
  <c r="K4" i="63"/>
  <c r="J4" i="63"/>
  <c r="I4" i="63" s="1"/>
  <c r="H4" i="63"/>
  <c r="G4" i="63"/>
  <c r="F4" i="63" s="1"/>
  <c r="E4" i="63"/>
  <c r="C4" i="63"/>
  <c r="L4" i="63" s="1"/>
  <c r="K3" i="63"/>
  <c r="J3" i="63"/>
  <c r="J20" i="63" s="1"/>
  <c r="J21" i="63" s="1"/>
  <c r="H3" i="63"/>
  <c r="H20" i="63" s="1"/>
  <c r="H21" i="63" s="1"/>
  <c r="G3" i="63"/>
  <c r="F3" i="63" s="1"/>
  <c r="F20" i="63" s="1"/>
  <c r="E3" i="63"/>
  <c r="C3" i="63"/>
  <c r="C20" i="63" s="1"/>
  <c r="AP47" i="62"/>
  <c r="AQ59" i="62"/>
  <c r="AP59" i="62"/>
  <c r="AQ58" i="62"/>
  <c r="AP58" i="62"/>
  <c r="AQ57" i="62"/>
  <c r="AP57" i="62"/>
  <c r="AQ56" i="62"/>
  <c r="AP56" i="62"/>
  <c r="AQ53" i="62"/>
  <c r="AP53" i="62"/>
  <c r="AD103" i="62"/>
  <c r="AC103" i="62"/>
  <c r="Q103" i="62"/>
  <c r="P103" i="62"/>
  <c r="D103" i="62"/>
  <c r="C103" i="62"/>
  <c r="AQ52" i="62"/>
  <c r="AP52" i="62"/>
  <c r="AD102" i="62"/>
  <c r="AC102" i="62"/>
  <c r="Q102" i="62"/>
  <c r="P102" i="62"/>
  <c r="D102" i="62"/>
  <c r="C102" i="62"/>
  <c r="AQ51" i="62"/>
  <c r="AP51" i="62"/>
  <c r="AD101" i="62"/>
  <c r="AC101" i="62"/>
  <c r="Q101" i="62"/>
  <c r="P101" i="62"/>
  <c r="D101" i="62"/>
  <c r="C101" i="62"/>
  <c r="K70" i="62"/>
  <c r="K94" i="62" s="1"/>
  <c r="J70" i="62"/>
  <c r="J94" i="62" s="1"/>
  <c r="H70" i="62"/>
  <c r="H94" i="62" s="1"/>
  <c r="G70" i="62"/>
  <c r="G94" i="62" s="1"/>
  <c r="E70" i="62"/>
  <c r="E94" i="62" s="1"/>
  <c r="C70" i="62"/>
  <c r="K69" i="62"/>
  <c r="K93" i="62" s="1"/>
  <c r="J69" i="62"/>
  <c r="J93" i="62" s="1"/>
  <c r="H69" i="62"/>
  <c r="H93" i="62" s="1"/>
  <c r="G69" i="62"/>
  <c r="G93" i="62" s="1"/>
  <c r="E69" i="62"/>
  <c r="E93" i="62" s="1"/>
  <c r="C69" i="62"/>
  <c r="C93" i="62" s="1"/>
  <c r="K68" i="62"/>
  <c r="K92" i="62" s="1"/>
  <c r="J68" i="62"/>
  <c r="J92" i="62" s="1"/>
  <c r="H68" i="62"/>
  <c r="H92" i="62" s="1"/>
  <c r="G68" i="62"/>
  <c r="G92" i="62" s="1"/>
  <c r="E68" i="62"/>
  <c r="E92" i="62" s="1"/>
  <c r="C68" i="62"/>
  <c r="L68" i="62" s="1"/>
  <c r="K67" i="62"/>
  <c r="K91" i="62" s="1"/>
  <c r="J67" i="62"/>
  <c r="J91" i="62" s="1"/>
  <c r="H67" i="62"/>
  <c r="H91" i="62" s="1"/>
  <c r="G67" i="62"/>
  <c r="G91" i="62" s="1"/>
  <c r="E67" i="62"/>
  <c r="E91" i="62" s="1"/>
  <c r="C67" i="62"/>
  <c r="L67" i="62" s="1"/>
  <c r="K66" i="62"/>
  <c r="K90" i="62" s="1"/>
  <c r="J66" i="62"/>
  <c r="J90" i="62" s="1"/>
  <c r="H66" i="62"/>
  <c r="H90" i="62" s="1"/>
  <c r="G66" i="62"/>
  <c r="G90" i="62" s="1"/>
  <c r="E66" i="62"/>
  <c r="E90" i="62" s="1"/>
  <c r="C66" i="62"/>
  <c r="L66" i="62" s="1"/>
  <c r="K65" i="62"/>
  <c r="K89" i="62" s="1"/>
  <c r="J65" i="62"/>
  <c r="J89" i="62" s="1"/>
  <c r="H65" i="62"/>
  <c r="H89" i="62" s="1"/>
  <c r="G65" i="62"/>
  <c r="G89" i="62" s="1"/>
  <c r="E65" i="62"/>
  <c r="E89" i="62" s="1"/>
  <c r="C65" i="62"/>
  <c r="K64" i="62"/>
  <c r="K88" i="62" s="1"/>
  <c r="J64" i="62"/>
  <c r="J88" i="62" s="1"/>
  <c r="H64" i="62"/>
  <c r="H88" i="62" s="1"/>
  <c r="G64" i="62"/>
  <c r="G88" i="62" s="1"/>
  <c r="E64" i="62"/>
  <c r="E88" i="62" s="1"/>
  <c r="C64" i="62"/>
  <c r="C88" i="62" s="1"/>
  <c r="K63" i="62"/>
  <c r="J63" i="62"/>
  <c r="J87" i="62" s="1"/>
  <c r="H63" i="62"/>
  <c r="H74" i="62" s="1"/>
  <c r="H98" i="62" s="1"/>
  <c r="G63" i="62"/>
  <c r="G87" i="62" s="1"/>
  <c r="E63" i="62"/>
  <c r="E87" i="62" s="1"/>
  <c r="C63" i="62"/>
  <c r="C87" i="62" s="1"/>
  <c r="K62" i="62"/>
  <c r="K86" i="62" s="1"/>
  <c r="J62" i="62"/>
  <c r="J86" i="62" s="1"/>
  <c r="H62" i="62"/>
  <c r="H86" i="62" s="1"/>
  <c r="G62" i="62"/>
  <c r="G86" i="62" s="1"/>
  <c r="E62" i="62"/>
  <c r="E86" i="62" s="1"/>
  <c r="C62" i="62"/>
  <c r="K61" i="62"/>
  <c r="K85" i="62" s="1"/>
  <c r="J61" i="62"/>
  <c r="J85" i="62" s="1"/>
  <c r="H61" i="62"/>
  <c r="H85" i="62" s="1"/>
  <c r="G61" i="62"/>
  <c r="G85" i="62" s="1"/>
  <c r="E61" i="62"/>
  <c r="E85" i="62" s="1"/>
  <c r="C61" i="62"/>
  <c r="C85" i="62" s="1"/>
  <c r="K60" i="62"/>
  <c r="K84" i="62" s="1"/>
  <c r="J60" i="62"/>
  <c r="J84" i="62" s="1"/>
  <c r="H60" i="62"/>
  <c r="H84" i="62" s="1"/>
  <c r="G60" i="62"/>
  <c r="G84" i="62" s="1"/>
  <c r="E60" i="62"/>
  <c r="E84" i="62" s="1"/>
  <c r="C60" i="62"/>
  <c r="K59" i="62"/>
  <c r="K83" i="62" s="1"/>
  <c r="J59" i="62"/>
  <c r="J83" i="62" s="1"/>
  <c r="H59" i="62"/>
  <c r="H83" i="62" s="1"/>
  <c r="G59" i="62"/>
  <c r="G83" i="62" s="1"/>
  <c r="E59" i="62"/>
  <c r="E83" i="62" s="1"/>
  <c r="C59" i="62"/>
  <c r="K58" i="62"/>
  <c r="K82" i="62" s="1"/>
  <c r="J58" i="62"/>
  <c r="J82" i="62" s="1"/>
  <c r="H58" i="62"/>
  <c r="H82" i="62" s="1"/>
  <c r="G58" i="62"/>
  <c r="G82" i="62" s="1"/>
  <c r="E58" i="62"/>
  <c r="E82" i="62" s="1"/>
  <c r="C58" i="62"/>
  <c r="K57" i="62"/>
  <c r="K81" i="62" s="1"/>
  <c r="J57" i="62"/>
  <c r="J81" i="62" s="1"/>
  <c r="H57" i="62"/>
  <c r="H81" i="62" s="1"/>
  <c r="G57" i="62"/>
  <c r="G81" i="62" s="1"/>
  <c r="E57" i="62"/>
  <c r="E81" i="62" s="1"/>
  <c r="C57" i="62"/>
  <c r="K56" i="62"/>
  <c r="K80" i="62" s="1"/>
  <c r="J56" i="62"/>
  <c r="J80" i="62" s="1"/>
  <c r="H56" i="62"/>
  <c r="H80" i="62" s="1"/>
  <c r="G56" i="62"/>
  <c r="G80" i="62" s="1"/>
  <c r="E56" i="62"/>
  <c r="E80" i="62" s="1"/>
  <c r="C56" i="62"/>
  <c r="K55" i="62"/>
  <c r="K79" i="62" s="1"/>
  <c r="J55" i="62"/>
  <c r="J79" i="62" s="1"/>
  <c r="H55" i="62"/>
  <c r="H79" i="62" s="1"/>
  <c r="G55" i="62"/>
  <c r="G79" i="62" s="1"/>
  <c r="E55" i="62"/>
  <c r="E79" i="62" s="1"/>
  <c r="C55" i="62"/>
  <c r="K54" i="62"/>
  <c r="J54" i="62"/>
  <c r="J78" i="62" s="1"/>
  <c r="H54" i="62"/>
  <c r="G54" i="62"/>
  <c r="G78" i="62" s="1"/>
  <c r="E54" i="62"/>
  <c r="C54" i="62"/>
  <c r="AX47" i="62"/>
  <c r="AW47" i="62"/>
  <c r="AU47" i="62"/>
  <c r="AT47" i="62"/>
  <c r="AR47" i="62"/>
  <c r="AK47" i="62"/>
  <c r="AJ47" i="62"/>
  <c r="AH47" i="62"/>
  <c r="AG47" i="62"/>
  <c r="AE47" i="62"/>
  <c r="AC47" i="62"/>
  <c r="X47" i="62"/>
  <c r="W47" i="62"/>
  <c r="U47" i="62"/>
  <c r="T47" i="62"/>
  <c r="R47" i="62"/>
  <c r="P47" i="62"/>
  <c r="K47" i="62"/>
  <c r="J47" i="62"/>
  <c r="H47" i="62"/>
  <c r="G47" i="62"/>
  <c r="E47" i="62"/>
  <c r="C47" i="62"/>
  <c r="AV46" i="62"/>
  <c r="AS46" i="62"/>
  <c r="AQ46" i="62"/>
  <c r="AY46" i="62" s="1"/>
  <c r="AI46" i="62"/>
  <c r="AF46" i="62"/>
  <c r="AD46" i="62"/>
  <c r="AL46" i="62" s="1"/>
  <c r="V46" i="62"/>
  <c r="S46" i="62"/>
  <c r="Q46" i="62"/>
  <c r="Y46" i="62" s="1"/>
  <c r="I46" i="62"/>
  <c r="F46" i="62"/>
  <c r="D46" i="62"/>
  <c r="L46" i="62" s="1"/>
  <c r="AV45" i="62"/>
  <c r="AS45" i="62"/>
  <c r="AQ45" i="62"/>
  <c r="AY45" i="62" s="1"/>
  <c r="AI45" i="62"/>
  <c r="AF45" i="62"/>
  <c r="AD45" i="62"/>
  <c r="AL45" i="62" s="1"/>
  <c r="V45" i="62"/>
  <c r="S45" i="62"/>
  <c r="Q45" i="62"/>
  <c r="Y45" i="62" s="1"/>
  <c r="I45" i="62"/>
  <c r="F45" i="62"/>
  <c r="D45" i="62"/>
  <c r="L45" i="62" s="1"/>
  <c r="AV44" i="62"/>
  <c r="AS44" i="62"/>
  <c r="AQ44" i="62"/>
  <c r="AI44" i="62"/>
  <c r="AF44" i="62"/>
  <c r="AD44" i="62"/>
  <c r="V44" i="62"/>
  <c r="S44" i="62"/>
  <c r="Q44" i="62"/>
  <c r="I44" i="62"/>
  <c r="F44" i="62"/>
  <c r="D44" i="62"/>
  <c r="AX43" i="62"/>
  <c r="AW43" i="62"/>
  <c r="AU43" i="62"/>
  <c r="AT43" i="62"/>
  <c r="AR43" i="62"/>
  <c r="AP43" i="62"/>
  <c r="AK43" i="62"/>
  <c r="AJ43" i="62"/>
  <c r="AH43" i="62"/>
  <c r="AG43" i="62"/>
  <c r="AE43" i="62"/>
  <c r="AC43" i="62"/>
  <c r="X43" i="62"/>
  <c r="W43" i="62"/>
  <c r="U43" i="62"/>
  <c r="T43" i="62"/>
  <c r="R43" i="62"/>
  <c r="P43" i="62"/>
  <c r="K43" i="62"/>
  <c r="J43" i="62"/>
  <c r="H43" i="62"/>
  <c r="G43" i="62"/>
  <c r="E43" i="62"/>
  <c r="C43" i="62"/>
  <c r="AV42" i="62"/>
  <c r="AS42" i="62"/>
  <c r="AQ42" i="62"/>
  <c r="AY42" i="62" s="1"/>
  <c r="AI42" i="62"/>
  <c r="AF42" i="62"/>
  <c r="AD42" i="62"/>
  <c r="AL42" i="62" s="1"/>
  <c r="V42" i="62"/>
  <c r="S42" i="62"/>
  <c r="Q42" i="62"/>
  <c r="Y42" i="62" s="1"/>
  <c r="I42" i="62"/>
  <c r="F42" i="62"/>
  <c r="D42" i="62"/>
  <c r="L42" i="62" s="1"/>
  <c r="AV41" i="62"/>
  <c r="AS41" i="62"/>
  <c r="AQ41" i="62"/>
  <c r="AY41" i="62" s="1"/>
  <c r="AI41" i="62"/>
  <c r="AF41" i="62"/>
  <c r="AD41" i="62"/>
  <c r="AL41" i="62" s="1"/>
  <c r="V41" i="62"/>
  <c r="S41" i="62"/>
  <c r="Q41" i="62"/>
  <c r="Y41" i="62" s="1"/>
  <c r="I41" i="62"/>
  <c r="F41" i="62"/>
  <c r="D41" i="62"/>
  <c r="L41" i="62" s="1"/>
  <c r="AV40" i="62"/>
  <c r="AS40" i="62"/>
  <c r="AQ40" i="62"/>
  <c r="AY40" i="62" s="1"/>
  <c r="AI40" i="62"/>
  <c r="AF40" i="62"/>
  <c r="AD40" i="62"/>
  <c r="AL40" i="62" s="1"/>
  <c r="V40" i="62"/>
  <c r="S40" i="62"/>
  <c r="Q40" i="62"/>
  <c r="Y40" i="62" s="1"/>
  <c r="I40" i="62"/>
  <c r="F40" i="62"/>
  <c r="D40" i="62"/>
  <c r="L40" i="62" s="1"/>
  <c r="AV39" i="62"/>
  <c r="AS39" i="62"/>
  <c r="AQ39" i="62"/>
  <c r="AY39" i="62" s="1"/>
  <c r="AI39" i="62"/>
  <c r="AF39" i="62"/>
  <c r="AD39" i="62"/>
  <c r="AL39" i="62" s="1"/>
  <c r="V39" i="62"/>
  <c r="S39" i="62"/>
  <c r="Q39" i="62"/>
  <c r="Y39" i="62" s="1"/>
  <c r="I39" i="62"/>
  <c r="F39" i="62"/>
  <c r="D39" i="62"/>
  <c r="L39" i="62" s="1"/>
  <c r="AV38" i="62"/>
  <c r="AS38" i="62"/>
  <c r="AQ38" i="62"/>
  <c r="AI38" i="62"/>
  <c r="AF38" i="62"/>
  <c r="AD38" i="62"/>
  <c r="V38" i="62"/>
  <c r="S38" i="62"/>
  <c r="Q38" i="62"/>
  <c r="Y38" i="62" s="1"/>
  <c r="I38" i="62"/>
  <c r="F38" i="62"/>
  <c r="D38" i="62"/>
  <c r="AV37" i="62"/>
  <c r="AS37" i="62"/>
  <c r="AQ37" i="62"/>
  <c r="AY37" i="62" s="1"/>
  <c r="AI37" i="62"/>
  <c r="AF37" i="62"/>
  <c r="AD37" i="62"/>
  <c r="AL37" i="62" s="1"/>
  <c r="V37" i="62"/>
  <c r="S37" i="62"/>
  <c r="Q37" i="62"/>
  <c r="Y37" i="62" s="1"/>
  <c r="I37" i="62"/>
  <c r="F37" i="62"/>
  <c r="D37" i="62"/>
  <c r="AV36" i="62"/>
  <c r="AS36" i="62"/>
  <c r="AQ36" i="62"/>
  <c r="AY36" i="62" s="1"/>
  <c r="AI36" i="62"/>
  <c r="AF36" i="62"/>
  <c r="AD36" i="62"/>
  <c r="AL36" i="62" s="1"/>
  <c r="V36" i="62"/>
  <c r="S36" i="62"/>
  <c r="Q36" i="62"/>
  <c r="Y36" i="62" s="1"/>
  <c r="I36" i="62"/>
  <c r="F36" i="62"/>
  <c r="D36" i="62"/>
  <c r="L36" i="62" s="1"/>
  <c r="AV35" i="62"/>
  <c r="AS35" i="62"/>
  <c r="AQ35" i="62"/>
  <c r="AY35" i="62" s="1"/>
  <c r="AI35" i="62"/>
  <c r="AF35" i="62"/>
  <c r="AD35" i="62"/>
  <c r="AL35" i="62" s="1"/>
  <c r="V35" i="62"/>
  <c r="S35" i="62"/>
  <c r="Q35" i="62"/>
  <c r="I35" i="62"/>
  <c r="F35" i="62"/>
  <c r="D35" i="62"/>
  <c r="L35" i="62" s="1"/>
  <c r="AV34" i="62"/>
  <c r="AS34" i="62"/>
  <c r="AQ34" i="62"/>
  <c r="AY34" i="62" s="1"/>
  <c r="AI34" i="62"/>
  <c r="AF34" i="62"/>
  <c r="AD34" i="62"/>
  <c r="AL34" i="62" s="1"/>
  <c r="V34" i="62"/>
  <c r="S34" i="62"/>
  <c r="Q34" i="62"/>
  <c r="Y34" i="62" s="1"/>
  <c r="I34" i="62"/>
  <c r="F34" i="62"/>
  <c r="D34" i="62"/>
  <c r="L34" i="62" s="1"/>
  <c r="AX33" i="62"/>
  <c r="AW33" i="62"/>
  <c r="AU33" i="62"/>
  <c r="AT33" i="62"/>
  <c r="AR33" i="62"/>
  <c r="AP33" i="62"/>
  <c r="AK33" i="62"/>
  <c r="AJ33" i="62"/>
  <c r="AH33" i="62"/>
  <c r="AG33" i="62"/>
  <c r="AE33" i="62"/>
  <c r="AC33" i="62"/>
  <c r="X33" i="62"/>
  <c r="W33" i="62"/>
  <c r="U33" i="62"/>
  <c r="T33" i="62"/>
  <c r="R33" i="62"/>
  <c r="P33" i="62"/>
  <c r="K33" i="62"/>
  <c r="J33" i="62"/>
  <c r="H33" i="62"/>
  <c r="G33" i="62"/>
  <c r="E33" i="62"/>
  <c r="C33" i="62"/>
  <c r="AV32" i="62"/>
  <c r="AS32" i="62"/>
  <c r="AQ32" i="62"/>
  <c r="AY32" i="62" s="1"/>
  <c r="AI32" i="62"/>
  <c r="AF32" i="62"/>
  <c r="AD32" i="62"/>
  <c r="AL32" i="62" s="1"/>
  <c r="V32" i="62"/>
  <c r="S32" i="62"/>
  <c r="Q32" i="62"/>
  <c r="Y32" i="62" s="1"/>
  <c r="I32" i="62"/>
  <c r="F32" i="62"/>
  <c r="D32" i="62"/>
  <c r="L32" i="62" s="1"/>
  <c r="AV31" i="62"/>
  <c r="AS31" i="62"/>
  <c r="AQ31" i="62"/>
  <c r="AI31" i="62"/>
  <c r="AF31" i="62"/>
  <c r="AD31" i="62"/>
  <c r="AL31" i="62" s="1"/>
  <c r="V31" i="62"/>
  <c r="S31" i="62"/>
  <c r="Q31" i="62"/>
  <c r="Y31" i="62" s="1"/>
  <c r="I31" i="62"/>
  <c r="I33" i="62" s="1"/>
  <c r="F31" i="62"/>
  <c r="D31" i="62"/>
  <c r="L31" i="62" s="1"/>
  <c r="AX30" i="62"/>
  <c r="AW30" i="62"/>
  <c r="AU30" i="62"/>
  <c r="AT30" i="62"/>
  <c r="AT109" i="62" s="1"/>
  <c r="AR30" i="62"/>
  <c r="AP30" i="62"/>
  <c r="AK30" i="62"/>
  <c r="AJ30" i="62"/>
  <c r="AJ109" i="62" s="1"/>
  <c r="AH30" i="62"/>
  <c r="AG30" i="62"/>
  <c r="AE30" i="62"/>
  <c r="AE109" i="62" s="1"/>
  <c r="AC30" i="62"/>
  <c r="X30" i="62"/>
  <c r="W30" i="62"/>
  <c r="U30" i="62"/>
  <c r="T30" i="62"/>
  <c r="R30" i="62"/>
  <c r="P30" i="62"/>
  <c r="K30" i="62"/>
  <c r="J30" i="62"/>
  <c r="H30" i="62"/>
  <c r="G30" i="62"/>
  <c r="G109" i="62" s="1"/>
  <c r="E30" i="62"/>
  <c r="C30" i="62"/>
  <c r="AV29" i="62"/>
  <c r="AS29" i="62"/>
  <c r="AQ29" i="62"/>
  <c r="AY29" i="62" s="1"/>
  <c r="AI29" i="62"/>
  <c r="AF29" i="62"/>
  <c r="AD29" i="62"/>
  <c r="AL29" i="62" s="1"/>
  <c r="V29" i="62"/>
  <c r="S29" i="62"/>
  <c r="Q29" i="62"/>
  <c r="Y29" i="62" s="1"/>
  <c r="I29" i="62"/>
  <c r="F29" i="62"/>
  <c r="D29" i="62"/>
  <c r="L29" i="62" s="1"/>
  <c r="AV28" i="62"/>
  <c r="AS28" i="62"/>
  <c r="AQ28" i="62"/>
  <c r="AY28" i="62" s="1"/>
  <c r="AI28" i="62"/>
  <c r="AF28" i="62"/>
  <c r="AD28" i="62"/>
  <c r="V28" i="62"/>
  <c r="S28" i="62"/>
  <c r="Q28" i="62"/>
  <c r="I28" i="62"/>
  <c r="F28" i="62"/>
  <c r="D28" i="62"/>
  <c r="L28" i="62" s="1"/>
  <c r="AV27" i="62"/>
  <c r="AS27" i="62"/>
  <c r="AQ27" i="62"/>
  <c r="AI27" i="62"/>
  <c r="AF27" i="62"/>
  <c r="AD27" i="62"/>
  <c r="AL27" i="62" s="1"/>
  <c r="V27" i="62"/>
  <c r="S27" i="62"/>
  <c r="Q27" i="62"/>
  <c r="Y27" i="62" s="1"/>
  <c r="I27" i="62"/>
  <c r="F27" i="62"/>
  <c r="D27" i="62"/>
  <c r="K23" i="62"/>
  <c r="J23" i="62"/>
  <c r="H23" i="62"/>
  <c r="G23" i="62"/>
  <c r="E23" i="62"/>
  <c r="C23" i="62"/>
  <c r="K20" i="62"/>
  <c r="K95" i="62" s="1"/>
  <c r="J20" i="62"/>
  <c r="H20" i="62"/>
  <c r="G20" i="62"/>
  <c r="E20" i="62"/>
  <c r="E95" i="62" s="1"/>
  <c r="C20" i="62"/>
  <c r="L19" i="62"/>
  <c r="I19" i="62"/>
  <c r="F19" i="62"/>
  <c r="F70" i="62" s="1"/>
  <c r="F94" i="62" s="1"/>
  <c r="D19" i="62"/>
  <c r="D70" i="62" s="1"/>
  <c r="D94" i="62" s="1"/>
  <c r="L18" i="62"/>
  <c r="I18" i="62"/>
  <c r="F18" i="62"/>
  <c r="D18" i="62"/>
  <c r="L17" i="62"/>
  <c r="I17" i="62"/>
  <c r="F17" i="62"/>
  <c r="D17" i="62"/>
  <c r="L16" i="62"/>
  <c r="I16" i="62"/>
  <c r="F16" i="62"/>
  <c r="D16" i="62"/>
  <c r="L15" i="62"/>
  <c r="I15" i="62"/>
  <c r="F15" i="62"/>
  <c r="D15" i="62"/>
  <c r="L14" i="62"/>
  <c r="I14" i="62"/>
  <c r="F14" i="62"/>
  <c r="D14" i="62"/>
  <c r="L13" i="62"/>
  <c r="I13" i="62"/>
  <c r="F13" i="62"/>
  <c r="D13" i="62"/>
  <c r="L12" i="62"/>
  <c r="L23" i="62" s="1"/>
  <c r="I12" i="62"/>
  <c r="I23" i="62" s="1"/>
  <c r="F12" i="62"/>
  <c r="D12" i="62"/>
  <c r="D23" i="62" s="1"/>
  <c r="L11" i="62"/>
  <c r="I11" i="62"/>
  <c r="F11" i="62"/>
  <c r="D11" i="62"/>
  <c r="L10" i="62"/>
  <c r="I10" i="62"/>
  <c r="F10" i="62"/>
  <c r="D10" i="62"/>
  <c r="L9" i="62"/>
  <c r="I9" i="62"/>
  <c r="F9" i="62"/>
  <c r="D9" i="62"/>
  <c r="L8" i="62"/>
  <c r="I8" i="62"/>
  <c r="F8" i="62"/>
  <c r="D8" i="62"/>
  <c r="L7" i="62"/>
  <c r="I7" i="62"/>
  <c r="F7" i="62"/>
  <c r="D7" i="62"/>
  <c r="L6" i="62"/>
  <c r="I6" i="62"/>
  <c r="F6" i="62"/>
  <c r="D6" i="62"/>
  <c r="L5" i="62"/>
  <c r="I5" i="62"/>
  <c r="F5" i="62"/>
  <c r="D5" i="62"/>
  <c r="L4" i="62"/>
  <c r="I4" i="62"/>
  <c r="F4" i="62"/>
  <c r="D4" i="62"/>
  <c r="L3" i="62"/>
  <c r="L20" i="62" s="1"/>
  <c r="I3" i="62"/>
  <c r="I20" i="62" s="1"/>
  <c r="F3" i="62"/>
  <c r="F20" i="62" s="1"/>
  <c r="D3" i="62"/>
  <c r="D20" i="62" s="1"/>
  <c r="E107" i="61"/>
  <c r="E108" i="61"/>
  <c r="C108" i="61"/>
  <c r="E115" i="61"/>
  <c r="E116" i="61"/>
  <c r="C116" i="61"/>
  <c r="C115" i="61"/>
  <c r="K73" i="61"/>
  <c r="K97" i="61" s="1"/>
  <c r="J73" i="61"/>
  <c r="J97" i="61" s="1"/>
  <c r="H73" i="61"/>
  <c r="H97" i="61" s="1"/>
  <c r="G73" i="61"/>
  <c r="G97" i="61" s="1"/>
  <c r="E73" i="61"/>
  <c r="E97" i="61" s="1"/>
  <c r="C73" i="61"/>
  <c r="C97" i="61" s="1"/>
  <c r="K72" i="61"/>
  <c r="K96" i="61" s="1"/>
  <c r="J72" i="61"/>
  <c r="J96" i="61" s="1"/>
  <c r="H72" i="61"/>
  <c r="H96" i="61" s="1"/>
  <c r="G72" i="61"/>
  <c r="G96" i="61" s="1"/>
  <c r="E72" i="61"/>
  <c r="E96" i="61" s="1"/>
  <c r="C72" i="61"/>
  <c r="C96" i="61" s="1"/>
  <c r="K71" i="61"/>
  <c r="K95" i="61" s="1"/>
  <c r="J71" i="61"/>
  <c r="J95" i="61" s="1"/>
  <c r="H71" i="61"/>
  <c r="H95" i="61" s="1"/>
  <c r="G71" i="61"/>
  <c r="G95" i="61" s="1"/>
  <c r="E71" i="61"/>
  <c r="E95" i="61" s="1"/>
  <c r="C71" i="61"/>
  <c r="C95" i="61" s="1"/>
  <c r="K70" i="61"/>
  <c r="K94" i="61" s="1"/>
  <c r="J70" i="61"/>
  <c r="J94" i="61" s="1"/>
  <c r="H70" i="61"/>
  <c r="H94" i="61" s="1"/>
  <c r="G70" i="61"/>
  <c r="G94" i="61" s="1"/>
  <c r="E70" i="61"/>
  <c r="E94" i="61" s="1"/>
  <c r="C70" i="61"/>
  <c r="C94" i="61" s="1"/>
  <c r="K69" i="61"/>
  <c r="K93" i="61" s="1"/>
  <c r="J69" i="61"/>
  <c r="J93" i="61" s="1"/>
  <c r="H69" i="61"/>
  <c r="H93" i="61" s="1"/>
  <c r="G69" i="61"/>
  <c r="G93" i="61" s="1"/>
  <c r="E69" i="61"/>
  <c r="E93" i="61" s="1"/>
  <c r="C69" i="61"/>
  <c r="C93" i="61" s="1"/>
  <c r="K68" i="61"/>
  <c r="K92" i="61" s="1"/>
  <c r="J68" i="61"/>
  <c r="J92" i="61" s="1"/>
  <c r="H68" i="61"/>
  <c r="H92" i="61" s="1"/>
  <c r="G68" i="61"/>
  <c r="G92" i="61" s="1"/>
  <c r="E68" i="61"/>
  <c r="E92" i="61" s="1"/>
  <c r="C68" i="61"/>
  <c r="C92" i="61" s="1"/>
  <c r="K67" i="61"/>
  <c r="K91" i="61" s="1"/>
  <c r="J67" i="61"/>
  <c r="J91" i="61" s="1"/>
  <c r="H67" i="61"/>
  <c r="H91" i="61" s="1"/>
  <c r="G67" i="61"/>
  <c r="G91" i="61" s="1"/>
  <c r="E67" i="61"/>
  <c r="E91" i="61" s="1"/>
  <c r="C67" i="61"/>
  <c r="C91" i="61" s="1"/>
  <c r="K66" i="61"/>
  <c r="K90" i="61" s="1"/>
  <c r="J66" i="61"/>
  <c r="H66" i="61"/>
  <c r="G66" i="61"/>
  <c r="G90" i="61" s="1"/>
  <c r="E66" i="61"/>
  <c r="C66" i="61"/>
  <c r="C90" i="61" s="1"/>
  <c r="K65" i="61"/>
  <c r="K89" i="61" s="1"/>
  <c r="J65" i="61"/>
  <c r="J89" i="61" s="1"/>
  <c r="H65" i="61"/>
  <c r="H89" i="61" s="1"/>
  <c r="G65" i="61"/>
  <c r="G89" i="61" s="1"/>
  <c r="E65" i="61"/>
  <c r="E89" i="61" s="1"/>
  <c r="C65" i="61"/>
  <c r="C89" i="61" s="1"/>
  <c r="K64" i="61"/>
  <c r="K88" i="61" s="1"/>
  <c r="J64" i="61"/>
  <c r="J88" i="61" s="1"/>
  <c r="H64" i="61"/>
  <c r="H88" i="61" s="1"/>
  <c r="G64" i="61"/>
  <c r="G88" i="61" s="1"/>
  <c r="E64" i="61"/>
  <c r="E88" i="61" s="1"/>
  <c r="C64" i="61"/>
  <c r="C88" i="61" s="1"/>
  <c r="K63" i="61"/>
  <c r="K87" i="61" s="1"/>
  <c r="J63" i="61"/>
  <c r="J87" i="61" s="1"/>
  <c r="H63" i="61"/>
  <c r="H87" i="61" s="1"/>
  <c r="G63" i="61"/>
  <c r="G87" i="61" s="1"/>
  <c r="E63" i="61"/>
  <c r="E87" i="61" s="1"/>
  <c r="C63" i="61"/>
  <c r="C87" i="61" s="1"/>
  <c r="K62" i="61"/>
  <c r="K86" i="61" s="1"/>
  <c r="J62" i="61"/>
  <c r="J86" i="61" s="1"/>
  <c r="H62" i="61"/>
  <c r="H86" i="61" s="1"/>
  <c r="G62" i="61"/>
  <c r="G86" i="61" s="1"/>
  <c r="E62" i="61"/>
  <c r="E86" i="61" s="1"/>
  <c r="C62" i="61"/>
  <c r="K61" i="61"/>
  <c r="K85" i="61" s="1"/>
  <c r="J61" i="61"/>
  <c r="J85" i="61" s="1"/>
  <c r="H61" i="61"/>
  <c r="H85" i="61" s="1"/>
  <c r="G61" i="61"/>
  <c r="G85" i="61" s="1"/>
  <c r="E61" i="61"/>
  <c r="E85" i="61" s="1"/>
  <c r="C61" i="61"/>
  <c r="C85" i="61" s="1"/>
  <c r="K60" i="61"/>
  <c r="K84" i="61" s="1"/>
  <c r="J60" i="61"/>
  <c r="J84" i="61" s="1"/>
  <c r="H60" i="61"/>
  <c r="H84" i="61" s="1"/>
  <c r="G60" i="61"/>
  <c r="G84" i="61" s="1"/>
  <c r="E60" i="61"/>
  <c r="E84" i="61" s="1"/>
  <c r="C60" i="61"/>
  <c r="C84" i="61" s="1"/>
  <c r="K59" i="61"/>
  <c r="J59" i="61"/>
  <c r="J83" i="61" s="1"/>
  <c r="H59" i="61"/>
  <c r="H83" i="61" s="1"/>
  <c r="G59" i="61"/>
  <c r="E59" i="61"/>
  <c r="E83" i="61" s="1"/>
  <c r="C59" i="61"/>
  <c r="C83" i="61" s="1"/>
  <c r="K58" i="61"/>
  <c r="K82" i="61" s="1"/>
  <c r="J58" i="61"/>
  <c r="J82" i="61" s="1"/>
  <c r="H58" i="61"/>
  <c r="G58" i="61"/>
  <c r="G82" i="61" s="1"/>
  <c r="E58" i="61"/>
  <c r="E82" i="61" s="1"/>
  <c r="C58" i="61"/>
  <c r="K57" i="61"/>
  <c r="K81" i="61" s="1"/>
  <c r="J57" i="61"/>
  <c r="J81" i="61" s="1"/>
  <c r="H57" i="61"/>
  <c r="H81" i="61" s="1"/>
  <c r="G57" i="61"/>
  <c r="G81" i="61" s="1"/>
  <c r="E57" i="61"/>
  <c r="C57" i="61"/>
  <c r="K53" i="61"/>
  <c r="J53" i="61"/>
  <c r="H53" i="61"/>
  <c r="G53" i="61"/>
  <c r="E53" i="61"/>
  <c r="C53" i="61"/>
  <c r="K50" i="61"/>
  <c r="J50" i="61"/>
  <c r="H50" i="61"/>
  <c r="G50" i="61"/>
  <c r="E50" i="61"/>
  <c r="C50" i="61"/>
  <c r="I49" i="61"/>
  <c r="F49" i="61"/>
  <c r="D49" i="61"/>
  <c r="L49" i="61" s="1"/>
  <c r="I48" i="61"/>
  <c r="F48" i="61"/>
  <c r="D48" i="61"/>
  <c r="L48" i="61" s="1"/>
  <c r="I47" i="61"/>
  <c r="F47" i="61"/>
  <c r="D47" i="61"/>
  <c r="L47" i="61" s="1"/>
  <c r="K46" i="61"/>
  <c r="J46" i="61"/>
  <c r="H46" i="61"/>
  <c r="G46" i="61"/>
  <c r="E46" i="61"/>
  <c r="C46" i="61"/>
  <c r="I45" i="61"/>
  <c r="F45" i="61"/>
  <c r="D45" i="61"/>
  <c r="L45" i="61" s="1"/>
  <c r="I44" i="61"/>
  <c r="F44" i="61"/>
  <c r="D44" i="61"/>
  <c r="L44" i="61" s="1"/>
  <c r="I43" i="61"/>
  <c r="F43" i="61"/>
  <c r="D43" i="61"/>
  <c r="L43" i="61" s="1"/>
  <c r="I42" i="61"/>
  <c r="F42" i="61"/>
  <c r="D42" i="61"/>
  <c r="L42" i="61" s="1"/>
  <c r="I41" i="61"/>
  <c r="F41" i="61"/>
  <c r="D41" i="61"/>
  <c r="L41" i="61" s="1"/>
  <c r="I40" i="61"/>
  <c r="F40" i="61"/>
  <c r="D40" i="61"/>
  <c r="L40" i="61" s="1"/>
  <c r="I39" i="61"/>
  <c r="F39" i="61"/>
  <c r="D39" i="61"/>
  <c r="L39" i="61" s="1"/>
  <c r="I38" i="61"/>
  <c r="F38" i="61"/>
  <c r="D38" i="61"/>
  <c r="I37" i="61"/>
  <c r="F37" i="61"/>
  <c r="D37" i="61"/>
  <c r="L37" i="61" s="1"/>
  <c r="K36" i="61"/>
  <c r="J36" i="61"/>
  <c r="H36" i="61"/>
  <c r="G36" i="61"/>
  <c r="E36" i="61"/>
  <c r="C36" i="61"/>
  <c r="I35" i="61"/>
  <c r="F35" i="61"/>
  <c r="D35" i="61"/>
  <c r="L35" i="61" s="1"/>
  <c r="I34" i="61"/>
  <c r="F34" i="61"/>
  <c r="D34" i="61"/>
  <c r="K33" i="61"/>
  <c r="J33" i="61"/>
  <c r="H33" i="61"/>
  <c r="G33" i="61"/>
  <c r="E33" i="61"/>
  <c r="C33" i="61"/>
  <c r="I32" i="61"/>
  <c r="F32" i="61"/>
  <c r="D32" i="61"/>
  <c r="L32" i="61" s="1"/>
  <c r="I31" i="61"/>
  <c r="F31" i="61"/>
  <c r="D31" i="61"/>
  <c r="I30" i="61"/>
  <c r="F30" i="61"/>
  <c r="D30" i="61"/>
  <c r="K26" i="61"/>
  <c r="J26" i="61"/>
  <c r="H26" i="61"/>
  <c r="G26" i="61"/>
  <c r="E26" i="61"/>
  <c r="C26" i="61"/>
  <c r="K23" i="61"/>
  <c r="J23" i="61"/>
  <c r="H23" i="61"/>
  <c r="G23" i="61"/>
  <c r="E23" i="61"/>
  <c r="C23" i="61"/>
  <c r="I22" i="61"/>
  <c r="F22" i="61"/>
  <c r="D22" i="61"/>
  <c r="L22" i="61" s="1"/>
  <c r="I21" i="61"/>
  <c r="F21" i="61"/>
  <c r="D21" i="61"/>
  <c r="I20" i="61"/>
  <c r="F20" i="61"/>
  <c r="D20" i="61"/>
  <c r="K19" i="61"/>
  <c r="J19" i="61"/>
  <c r="H19" i="61"/>
  <c r="G19" i="61"/>
  <c r="E19" i="61"/>
  <c r="C19" i="61"/>
  <c r="I18" i="61"/>
  <c r="F18" i="61"/>
  <c r="D18" i="61"/>
  <c r="I17" i="61"/>
  <c r="F17" i="61"/>
  <c r="D17" i="61"/>
  <c r="I16" i="61"/>
  <c r="F16" i="61"/>
  <c r="D16" i="61"/>
  <c r="L16" i="61" s="1"/>
  <c r="I15" i="61"/>
  <c r="F15" i="61"/>
  <c r="D15" i="61"/>
  <c r="L15" i="61" s="1"/>
  <c r="I14" i="61"/>
  <c r="F14" i="61"/>
  <c r="D14" i="61"/>
  <c r="I13" i="61"/>
  <c r="F13" i="61"/>
  <c r="D13" i="61"/>
  <c r="L13" i="61" s="1"/>
  <c r="I12" i="61"/>
  <c r="F12" i="61"/>
  <c r="D12" i="61"/>
  <c r="L12" i="61" s="1"/>
  <c r="I11" i="61"/>
  <c r="F11" i="61"/>
  <c r="D11" i="61"/>
  <c r="L11" i="61" s="1"/>
  <c r="I10" i="61"/>
  <c r="F10" i="61"/>
  <c r="D10" i="61"/>
  <c r="L10" i="61" s="1"/>
  <c r="K9" i="61"/>
  <c r="J9" i="61"/>
  <c r="H9" i="61"/>
  <c r="G9" i="61"/>
  <c r="E9" i="61"/>
  <c r="C9" i="61"/>
  <c r="I8" i="61"/>
  <c r="F8" i="61"/>
  <c r="D8" i="61"/>
  <c r="I7" i="61"/>
  <c r="F7" i="61"/>
  <c r="D7" i="61"/>
  <c r="L7" i="61" s="1"/>
  <c r="K6" i="61"/>
  <c r="J6" i="61"/>
  <c r="H6" i="61"/>
  <c r="G6" i="61"/>
  <c r="E6" i="61"/>
  <c r="C6" i="61"/>
  <c r="I5" i="61"/>
  <c r="F5" i="61"/>
  <c r="D5" i="61"/>
  <c r="L5" i="61" s="1"/>
  <c r="I4" i="61"/>
  <c r="F4" i="61"/>
  <c r="D4" i="61"/>
  <c r="I3" i="61"/>
  <c r="F3" i="61"/>
  <c r="D3" i="61"/>
  <c r="L3" i="61" s="1"/>
  <c r="L14" i="61"/>
  <c r="AV33" i="62" l="1"/>
  <c r="AV43" i="62"/>
  <c r="AF111" i="62"/>
  <c r="S33" i="62"/>
  <c r="AF33" i="62"/>
  <c r="AV111" i="62"/>
  <c r="F33" i="62"/>
  <c r="AQ43" i="62"/>
  <c r="AI111" i="62"/>
  <c r="H60" i="63"/>
  <c r="H84" i="63" s="1"/>
  <c r="R33" i="63"/>
  <c r="V43" i="62"/>
  <c r="V30" i="62"/>
  <c r="AS111" i="62"/>
  <c r="E114" i="61"/>
  <c r="AI33" i="62"/>
  <c r="D43" i="62"/>
  <c r="L43" i="62" s="1"/>
  <c r="AI43" i="62"/>
  <c r="S111" i="62"/>
  <c r="P33" i="63"/>
  <c r="AV31" i="63"/>
  <c r="J74" i="62"/>
  <c r="J98" i="62" s="1"/>
  <c r="L61" i="62"/>
  <c r="L85" i="62" s="1"/>
  <c r="T33" i="63"/>
  <c r="E67" i="63"/>
  <c r="E91" i="63" s="1"/>
  <c r="AS44" i="63"/>
  <c r="AD104" i="62"/>
  <c r="H61" i="63"/>
  <c r="H85" i="63" s="1"/>
  <c r="G66" i="63"/>
  <c r="G90" i="63" s="1"/>
  <c r="G70" i="63"/>
  <c r="G94" i="63" s="1"/>
  <c r="AI39" i="63"/>
  <c r="AI40" i="63"/>
  <c r="AF42" i="63"/>
  <c r="J62" i="63"/>
  <c r="J86" i="63" s="1"/>
  <c r="C64" i="63"/>
  <c r="L64" i="63" s="1"/>
  <c r="H67" i="63"/>
  <c r="H91" i="63" s="1"/>
  <c r="I69" i="61"/>
  <c r="I93" i="61" s="1"/>
  <c r="I46" i="61"/>
  <c r="I66" i="61"/>
  <c r="I90" i="61" s="1"/>
  <c r="D55" i="62"/>
  <c r="D79" i="62" s="1"/>
  <c r="D56" i="62"/>
  <c r="D80" i="62" s="1"/>
  <c r="D59" i="62"/>
  <c r="D83" i="62" s="1"/>
  <c r="D60" i="62"/>
  <c r="D84" i="62" s="1"/>
  <c r="D68" i="62"/>
  <c r="D92" i="62" s="1"/>
  <c r="E102" i="62"/>
  <c r="E103" i="62"/>
  <c r="AR30" i="63"/>
  <c r="AE33" i="63"/>
  <c r="AX30" i="63"/>
  <c r="AX110" i="63" s="1"/>
  <c r="AT33" i="63"/>
  <c r="AF35" i="63"/>
  <c r="AV41" i="63"/>
  <c r="F42" i="63"/>
  <c r="F67" i="63" s="1"/>
  <c r="F91" i="63" s="1"/>
  <c r="V42" i="63"/>
  <c r="AV46" i="63"/>
  <c r="I53" i="61"/>
  <c r="E59" i="63"/>
  <c r="E83" i="63" s="1"/>
  <c r="K59" i="63"/>
  <c r="K83" i="63" s="1"/>
  <c r="E33" i="63"/>
  <c r="AK33" i="63"/>
  <c r="I67" i="61"/>
  <c r="I91" i="61" s="1"/>
  <c r="F108" i="61"/>
  <c r="I56" i="62"/>
  <c r="I80" i="62" s="1"/>
  <c r="I58" i="62"/>
  <c r="I82" i="62" s="1"/>
  <c r="I59" i="62"/>
  <c r="I83" i="62" s="1"/>
  <c r="I60" i="62"/>
  <c r="I84" i="62" s="1"/>
  <c r="I61" i="62"/>
  <c r="I85" i="62" s="1"/>
  <c r="I62" i="62"/>
  <c r="I86" i="62" s="1"/>
  <c r="I65" i="62"/>
  <c r="I89" i="62" s="1"/>
  <c r="I66" i="62"/>
  <c r="I90" i="62" s="1"/>
  <c r="I68" i="62"/>
  <c r="I92" i="62" s="1"/>
  <c r="I69" i="62"/>
  <c r="I93" i="62" s="1"/>
  <c r="F58" i="62"/>
  <c r="F82" i="62" s="1"/>
  <c r="AR57" i="62"/>
  <c r="F46" i="61"/>
  <c r="D46" i="61"/>
  <c r="L46" i="61" s="1"/>
  <c r="I60" i="61"/>
  <c r="I84" i="61" s="1"/>
  <c r="F65" i="61"/>
  <c r="F89" i="61" s="1"/>
  <c r="I72" i="61"/>
  <c r="I96" i="61" s="1"/>
  <c r="C98" i="61"/>
  <c r="J98" i="61"/>
  <c r="D57" i="61"/>
  <c r="D81" i="61" s="1"/>
  <c r="F33" i="61"/>
  <c r="F36" i="61"/>
  <c r="I36" i="61"/>
  <c r="H68" i="63"/>
  <c r="H92" i="63" s="1"/>
  <c r="E61" i="63"/>
  <c r="E85" i="63" s="1"/>
  <c r="AU43" i="63"/>
  <c r="E74" i="62"/>
  <c r="E98" i="62" s="1"/>
  <c r="G119" i="61"/>
  <c r="F61" i="61"/>
  <c r="F85" i="61" s="1"/>
  <c r="D66" i="61"/>
  <c r="D90" i="61" s="1"/>
  <c r="I68" i="61"/>
  <c r="I92" i="61" s="1"/>
  <c r="I34" i="63"/>
  <c r="S34" i="63"/>
  <c r="S38" i="63"/>
  <c r="S31" i="63"/>
  <c r="AF31" i="63"/>
  <c r="AV34" i="63"/>
  <c r="V35" i="63"/>
  <c r="S37" i="63"/>
  <c r="AI37" i="63"/>
  <c r="AV39" i="63"/>
  <c r="AV40" i="63"/>
  <c r="AI42" i="63"/>
  <c r="G67" i="63"/>
  <c r="G91" i="63" s="1"/>
  <c r="J68" i="63"/>
  <c r="J92" i="63" s="1"/>
  <c r="AI31" i="63"/>
  <c r="G20" i="63"/>
  <c r="G21" i="63" s="1"/>
  <c r="K68" i="63"/>
  <c r="K92" i="63" s="1"/>
  <c r="T111" i="63"/>
  <c r="AV36" i="63"/>
  <c r="F37" i="63"/>
  <c r="V37" i="63"/>
  <c r="AT43" i="63"/>
  <c r="I42" i="63"/>
  <c r="I67" i="63" s="1"/>
  <c r="I91" i="63" s="1"/>
  <c r="AH112" i="63"/>
  <c r="H70" i="63"/>
  <c r="H94" i="63" s="1"/>
  <c r="R30" i="63"/>
  <c r="AJ33" i="63"/>
  <c r="AX43" i="63"/>
  <c r="G23" i="63"/>
  <c r="J56" i="63"/>
  <c r="J80" i="63" s="1"/>
  <c r="V31" i="63"/>
  <c r="AP60" i="63"/>
  <c r="AR60" i="63" s="1"/>
  <c r="AV32" i="63"/>
  <c r="F34" i="63"/>
  <c r="F59" i="63" s="1"/>
  <c r="F83" i="63" s="1"/>
  <c r="AS35" i="63"/>
  <c r="I36" i="63"/>
  <c r="I61" i="63" s="1"/>
  <c r="I85" i="63" s="1"/>
  <c r="S36" i="63"/>
  <c r="S39" i="63"/>
  <c r="F40" i="63"/>
  <c r="F65" i="63" s="1"/>
  <c r="F89" i="63" s="1"/>
  <c r="V40" i="63"/>
  <c r="AI41" i="63"/>
  <c r="S42" i="63"/>
  <c r="AV44" i="63"/>
  <c r="P103" i="63"/>
  <c r="R103" i="63" s="1"/>
  <c r="AT112" i="63"/>
  <c r="AI46" i="63"/>
  <c r="AF45" i="63"/>
  <c r="I3" i="63"/>
  <c r="I20" i="63" s="1"/>
  <c r="K61" i="63"/>
  <c r="K85" i="63" s="1"/>
  <c r="K54" i="63"/>
  <c r="K71" i="63" s="1"/>
  <c r="G62" i="63"/>
  <c r="G86" i="63" s="1"/>
  <c r="G68" i="63"/>
  <c r="G92" i="63" s="1"/>
  <c r="V32" i="63"/>
  <c r="AI34" i="63"/>
  <c r="AS34" i="63"/>
  <c r="S35" i="63"/>
  <c r="AP53" i="63"/>
  <c r="AR53" i="63" s="1"/>
  <c r="AF37" i="63"/>
  <c r="AV37" i="63"/>
  <c r="F44" i="63"/>
  <c r="AI44" i="63"/>
  <c r="C103" i="63"/>
  <c r="E103" i="63" s="1"/>
  <c r="Q104" i="63"/>
  <c r="S44" i="63"/>
  <c r="D104" i="63"/>
  <c r="D16" i="63"/>
  <c r="C68" i="63"/>
  <c r="C92" i="63" s="1"/>
  <c r="G54" i="63"/>
  <c r="G78" i="63" s="1"/>
  <c r="D40" i="63"/>
  <c r="L40" i="63" s="1"/>
  <c r="Q40" i="63"/>
  <c r="Y40" i="63" s="1"/>
  <c r="Q41" i="63"/>
  <c r="Y41" i="63" s="1"/>
  <c r="Q42" i="63"/>
  <c r="Y42" i="63" s="1"/>
  <c r="C58" i="63"/>
  <c r="C82" i="63" s="1"/>
  <c r="AH47" i="63"/>
  <c r="H62" i="63"/>
  <c r="H86" i="63" s="1"/>
  <c r="H64" i="63"/>
  <c r="H88" i="63" s="1"/>
  <c r="AP43" i="63"/>
  <c r="AC102" i="63"/>
  <c r="AE102" i="63" s="1"/>
  <c r="J54" i="63"/>
  <c r="J78" i="63" s="1"/>
  <c r="G30" i="63"/>
  <c r="P101" i="63"/>
  <c r="R101" i="63" s="1"/>
  <c r="AF29" i="63"/>
  <c r="G58" i="63"/>
  <c r="G82" i="63" s="1"/>
  <c r="S28" i="63"/>
  <c r="D29" i="63"/>
  <c r="L29" i="63" s="1"/>
  <c r="K30" i="63"/>
  <c r="AE101" i="62"/>
  <c r="F39" i="63"/>
  <c r="F64" i="63" s="1"/>
  <c r="F88" i="63" s="1"/>
  <c r="AD37" i="63"/>
  <c r="AL37" i="63" s="1"/>
  <c r="E119" i="61"/>
  <c r="K119" i="61"/>
  <c r="E120" i="61"/>
  <c r="K120" i="61"/>
  <c r="F64" i="61"/>
  <c r="F88" i="61" s="1"/>
  <c r="R102" i="62"/>
  <c r="K60" i="63"/>
  <c r="K84" i="63" s="1"/>
  <c r="E65" i="63"/>
  <c r="E89" i="63" s="1"/>
  <c r="AI32" i="63"/>
  <c r="AS32" i="63"/>
  <c r="AV35" i="63"/>
  <c r="F36" i="63"/>
  <c r="F61" i="63" s="1"/>
  <c r="F85" i="63" s="1"/>
  <c r="V36" i="63"/>
  <c r="V39" i="63"/>
  <c r="I40" i="63"/>
  <c r="S40" i="63"/>
  <c r="AC30" i="63"/>
  <c r="I29" i="63"/>
  <c r="I56" i="63" s="1"/>
  <c r="I80" i="63" s="1"/>
  <c r="J58" i="63"/>
  <c r="J82" i="63" s="1"/>
  <c r="F57" i="62"/>
  <c r="F81" i="62" s="1"/>
  <c r="AF30" i="62"/>
  <c r="H57" i="63"/>
  <c r="H81" i="63" s="1"/>
  <c r="J59" i="63"/>
  <c r="J83" i="63" s="1"/>
  <c r="E66" i="63"/>
  <c r="E90" i="63" s="1"/>
  <c r="K66" i="63"/>
  <c r="K90" i="63" s="1"/>
  <c r="D18" i="63"/>
  <c r="D19" i="63"/>
  <c r="K70" i="63"/>
  <c r="K94" i="63" s="1"/>
  <c r="V28" i="63"/>
  <c r="AW30" i="63"/>
  <c r="S29" i="63"/>
  <c r="AT47" i="63"/>
  <c r="K57" i="63"/>
  <c r="K81" i="63" s="1"/>
  <c r="AJ30" i="63"/>
  <c r="AX47" i="63"/>
  <c r="Q34" i="63"/>
  <c r="Y34" i="63" s="1"/>
  <c r="AH111" i="63"/>
  <c r="AQ34" i="63"/>
  <c r="AY34" i="63" s="1"/>
  <c r="H111" i="63"/>
  <c r="Q35" i="63"/>
  <c r="Y35" i="63" s="1"/>
  <c r="AD35" i="63"/>
  <c r="AL35" i="63" s="1"/>
  <c r="AE111" i="63"/>
  <c r="AU111" i="63"/>
  <c r="D37" i="63"/>
  <c r="L37" i="63" s="1"/>
  <c r="K62" i="63"/>
  <c r="K86" i="63" s="1"/>
  <c r="AQ37" i="63"/>
  <c r="AY37" i="63" s="1"/>
  <c r="E43" i="63"/>
  <c r="AK43" i="63"/>
  <c r="AQ38" i="63"/>
  <c r="AY38" i="63" s="1"/>
  <c r="E64" i="63"/>
  <c r="E88" i="63" s="1"/>
  <c r="K64" i="63"/>
  <c r="K88" i="63" s="1"/>
  <c r="AD39" i="63"/>
  <c r="AL39" i="63" s="1"/>
  <c r="AQ39" i="63"/>
  <c r="AY39" i="63" s="1"/>
  <c r="AQ40" i="63"/>
  <c r="AY40" i="63" s="1"/>
  <c r="H43" i="63"/>
  <c r="C67" i="63"/>
  <c r="AD42" i="63"/>
  <c r="AL42" i="63" s="1"/>
  <c r="AQ42" i="63"/>
  <c r="AY42" i="63" s="1"/>
  <c r="D44" i="63"/>
  <c r="L44" i="63" s="1"/>
  <c r="AP112" i="63"/>
  <c r="H112" i="63"/>
  <c r="R112" i="63"/>
  <c r="X112" i="63"/>
  <c r="AQ46" i="63"/>
  <c r="AY46" i="63" s="1"/>
  <c r="AC47" i="63"/>
  <c r="AF36" i="63"/>
  <c r="G61" i="63"/>
  <c r="G85" i="63" s="1"/>
  <c r="C54" i="63"/>
  <c r="C78" i="63" s="1"/>
  <c r="G64" i="63"/>
  <c r="G88" i="63" s="1"/>
  <c r="C62" i="63"/>
  <c r="L62" i="63" s="1"/>
  <c r="I12" i="63"/>
  <c r="I23" i="63" s="1"/>
  <c r="L53" i="61"/>
  <c r="F58" i="61"/>
  <c r="F82" i="61" s="1"/>
  <c r="I6" i="61"/>
  <c r="I70" i="61"/>
  <c r="I94" i="61" s="1"/>
  <c r="F60" i="62"/>
  <c r="F84" i="62" s="1"/>
  <c r="F62" i="62"/>
  <c r="F86" i="62" s="1"/>
  <c r="F63" i="62"/>
  <c r="F74" i="62" s="1"/>
  <c r="F98" i="62" s="1"/>
  <c r="F67" i="62"/>
  <c r="F91" i="62" s="1"/>
  <c r="F68" i="62"/>
  <c r="F92" i="62" s="1"/>
  <c r="F69" i="62"/>
  <c r="F93" i="62" s="1"/>
  <c r="H87" i="62"/>
  <c r="L90" i="62"/>
  <c r="AE103" i="62"/>
  <c r="J65" i="63"/>
  <c r="J89" i="63" s="1"/>
  <c r="F31" i="63"/>
  <c r="F57" i="63" s="1"/>
  <c r="F81" i="63" s="1"/>
  <c r="W30" i="63"/>
  <c r="X33" i="63"/>
  <c r="AK30" i="63"/>
  <c r="AI27" i="63"/>
  <c r="AR33" i="63"/>
  <c r="I35" i="63"/>
  <c r="I60" i="63" s="1"/>
  <c r="I84" i="63" s="1"/>
  <c r="U111" i="63"/>
  <c r="AW111" i="63"/>
  <c r="G63" i="63"/>
  <c r="G74" i="63" s="1"/>
  <c r="G98" i="63" s="1"/>
  <c r="AV38" i="63"/>
  <c r="U43" i="63"/>
  <c r="AS39" i="63"/>
  <c r="AF38" i="63"/>
  <c r="AS40" i="63"/>
  <c r="I41" i="63"/>
  <c r="S41" i="63"/>
  <c r="K67" i="63"/>
  <c r="K91" i="63" s="1"/>
  <c r="AV42" i="63"/>
  <c r="I46" i="63"/>
  <c r="I70" i="63" s="1"/>
  <c r="I94" i="63" s="1"/>
  <c r="AC112" i="63"/>
  <c r="AD104" i="63"/>
  <c r="D5" i="63"/>
  <c r="E56" i="63"/>
  <c r="E80" i="63" s="1"/>
  <c r="H23" i="63"/>
  <c r="H63" i="63"/>
  <c r="F11" i="63"/>
  <c r="F26" i="61"/>
  <c r="I54" i="62"/>
  <c r="I71" i="62" s="1"/>
  <c r="D38" i="63"/>
  <c r="L38" i="63" s="1"/>
  <c r="AR43" i="63"/>
  <c r="P102" i="63"/>
  <c r="R102" i="63" s="1"/>
  <c r="J77" i="61"/>
  <c r="J101" i="61" s="1"/>
  <c r="J90" i="61"/>
  <c r="C74" i="62"/>
  <c r="C98" i="62" s="1"/>
  <c r="F56" i="62"/>
  <c r="F80" i="62" s="1"/>
  <c r="L65" i="62"/>
  <c r="L89" i="62" s="1"/>
  <c r="C89" i="62"/>
  <c r="C94" i="62"/>
  <c r="L70" i="62"/>
  <c r="L94" i="62" s="1"/>
  <c r="C80" i="62"/>
  <c r="L56" i="62"/>
  <c r="L80" i="62" s="1"/>
  <c r="L8" i="63"/>
  <c r="C59" i="63"/>
  <c r="C83" i="63" s="1"/>
  <c r="I13" i="63"/>
  <c r="J64" i="63"/>
  <c r="J88" i="63" s="1"/>
  <c r="AG33" i="63"/>
  <c r="AD32" i="63"/>
  <c r="AL32" i="63" s="1"/>
  <c r="K43" i="63"/>
  <c r="I38" i="63"/>
  <c r="W43" i="63"/>
  <c r="Q38" i="63"/>
  <c r="Y38" i="63" s="1"/>
  <c r="AF39" i="63"/>
  <c r="AG43" i="63"/>
  <c r="AS41" i="63"/>
  <c r="AQ41" i="63"/>
  <c r="AY41" i="63" s="1"/>
  <c r="F87" i="62"/>
  <c r="H55" i="63"/>
  <c r="H79" i="63" s="1"/>
  <c r="D4" i="63"/>
  <c r="AP57" i="63"/>
  <c r="AR57" i="63" s="1"/>
  <c r="AP52" i="63"/>
  <c r="AR52" i="63" s="1"/>
  <c r="AP58" i="63"/>
  <c r="AR58" i="63" s="1"/>
  <c r="AP30" i="63"/>
  <c r="AS31" i="63"/>
  <c r="AU33" i="63"/>
  <c r="C61" i="63"/>
  <c r="L61" i="63" s="1"/>
  <c r="AH43" i="63"/>
  <c r="AF40" i="63"/>
  <c r="AX112" i="63"/>
  <c r="AV45" i="63"/>
  <c r="H69" i="63"/>
  <c r="H93" i="63" s="1"/>
  <c r="I8" i="63"/>
  <c r="W33" i="63"/>
  <c r="F23" i="62"/>
  <c r="C47" i="63"/>
  <c r="C95" i="63" s="1"/>
  <c r="C111" i="63"/>
  <c r="AK111" i="63"/>
  <c r="P43" i="63"/>
  <c r="AC33" i="63"/>
  <c r="I61" i="61"/>
  <c r="I85" i="61" s="1"/>
  <c r="H120" i="61"/>
  <c r="D63" i="62"/>
  <c r="D87" i="62" s="1"/>
  <c r="D65" i="62"/>
  <c r="D89" i="62" s="1"/>
  <c r="AC103" i="63"/>
  <c r="AE103" i="63" s="1"/>
  <c r="J70" i="63"/>
  <c r="J94" i="63" s="1"/>
  <c r="F15" i="63"/>
  <c r="F38" i="63"/>
  <c r="F63" i="63" s="1"/>
  <c r="G56" i="63"/>
  <c r="G80" i="63" s="1"/>
  <c r="J43" i="63"/>
  <c r="J111" i="63"/>
  <c r="I9" i="61"/>
  <c r="F57" i="61"/>
  <c r="F81" i="61" s="1"/>
  <c r="J119" i="61"/>
  <c r="I63" i="61"/>
  <c r="I87" i="61" s="1"/>
  <c r="F53" i="61"/>
  <c r="I65" i="61"/>
  <c r="I89" i="61" s="1"/>
  <c r="G116" i="61"/>
  <c r="K98" i="61"/>
  <c r="Q30" i="62"/>
  <c r="Y30" i="62" s="1"/>
  <c r="AV30" i="62"/>
  <c r="AV109" i="62" s="1"/>
  <c r="R109" i="62"/>
  <c r="X109" i="62"/>
  <c r="F43" i="62"/>
  <c r="J66" i="63"/>
  <c r="J90" i="63" s="1"/>
  <c r="C55" i="63"/>
  <c r="C79" i="63" s="1"/>
  <c r="J57" i="63"/>
  <c r="J81" i="63" s="1"/>
  <c r="D33" i="61"/>
  <c r="L33" i="61" s="1"/>
  <c r="D67" i="61"/>
  <c r="C125" i="61"/>
  <c r="D57" i="62"/>
  <c r="D81" i="62" s="1"/>
  <c r="J109" i="62"/>
  <c r="T109" i="62"/>
  <c r="AR109" i="62"/>
  <c r="AX109" i="62"/>
  <c r="I57" i="62"/>
  <c r="I81" i="62" s="1"/>
  <c r="L91" i="62"/>
  <c r="AS27" i="63"/>
  <c r="AP111" i="63"/>
  <c r="AW43" i="63"/>
  <c r="L38" i="61"/>
  <c r="H115" i="61" s="1"/>
  <c r="D63" i="61"/>
  <c r="I31" i="63"/>
  <c r="I57" i="63" s="1"/>
  <c r="I81" i="63" s="1"/>
  <c r="G33" i="63"/>
  <c r="Q31" i="63"/>
  <c r="Y31" i="63" s="1"/>
  <c r="D58" i="62"/>
  <c r="D82" i="62" s="1"/>
  <c r="D62" i="62"/>
  <c r="D86" i="62" s="1"/>
  <c r="S43" i="62"/>
  <c r="L57" i="62"/>
  <c r="L81" i="62" s="1"/>
  <c r="C81" i="62"/>
  <c r="L69" i="62"/>
  <c r="L93" i="62" s="1"/>
  <c r="L62" i="62"/>
  <c r="C86" i="62"/>
  <c r="AQ32" i="63"/>
  <c r="AY32" i="63" s="1"/>
  <c r="U30" i="63"/>
  <c r="C77" i="61"/>
  <c r="C101" i="61" s="1"/>
  <c r="D6" i="61"/>
  <c r="L6" i="61" s="1"/>
  <c r="J118" i="61"/>
  <c r="I59" i="61"/>
  <c r="I83" i="61" s="1"/>
  <c r="C102" i="63"/>
  <c r="E102" i="63" s="1"/>
  <c r="D31" i="63"/>
  <c r="L31" i="63" s="1"/>
  <c r="AQ35" i="63"/>
  <c r="AY35" i="63" s="1"/>
  <c r="K33" i="63"/>
  <c r="K20" i="63"/>
  <c r="K21" i="63" s="1"/>
  <c r="Q36" i="63"/>
  <c r="Y36" i="63" s="1"/>
  <c r="X111" i="63"/>
  <c r="AI35" i="63"/>
  <c r="AV28" i="63"/>
  <c r="AV30" i="63" s="1"/>
  <c r="I23" i="61"/>
  <c r="I26" i="61"/>
  <c r="D59" i="61"/>
  <c r="D83" i="61" s="1"/>
  <c r="I57" i="61"/>
  <c r="I81" i="61" s="1"/>
  <c r="F63" i="61"/>
  <c r="F87" i="61" s="1"/>
  <c r="I71" i="61"/>
  <c r="I95" i="61" s="1"/>
  <c r="I73" i="61"/>
  <c r="I97" i="61" s="1"/>
  <c r="H98" i="61"/>
  <c r="L31" i="61"/>
  <c r="E125" i="61"/>
  <c r="G74" i="62"/>
  <c r="G98" i="62" s="1"/>
  <c r="D64" i="62"/>
  <c r="D88" i="62" s="1"/>
  <c r="F30" i="62"/>
  <c r="AQ30" i="62"/>
  <c r="Q33" i="62"/>
  <c r="Y33" i="62" s="1"/>
  <c r="F65" i="62"/>
  <c r="F89" i="62" s="1"/>
  <c r="C90" i="62"/>
  <c r="C91" i="62"/>
  <c r="C92" i="62"/>
  <c r="D69" i="62"/>
  <c r="D93" i="62" s="1"/>
  <c r="K58" i="63"/>
  <c r="K82" i="63" s="1"/>
  <c r="F28" i="63"/>
  <c r="F55" i="63" s="1"/>
  <c r="F79" i="63" s="1"/>
  <c r="AH30" i="63"/>
  <c r="U33" i="63"/>
  <c r="G69" i="63"/>
  <c r="G93" i="63" s="1"/>
  <c r="L21" i="61"/>
  <c r="D72" i="61"/>
  <c r="L72" i="61" s="1"/>
  <c r="L96" i="61" s="1"/>
  <c r="D34" i="63"/>
  <c r="L34" i="63" s="1"/>
  <c r="S32" i="63"/>
  <c r="G47" i="63"/>
  <c r="AH33" i="63"/>
  <c r="K77" i="61"/>
  <c r="K101" i="61" s="1"/>
  <c r="D68" i="61"/>
  <c r="F72" i="61"/>
  <c r="F96" i="61" s="1"/>
  <c r="G115" i="61"/>
  <c r="J95" i="62"/>
  <c r="D47" i="62"/>
  <c r="D95" i="62" s="1"/>
  <c r="Y28" i="62"/>
  <c r="D33" i="62"/>
  <c r="L33" i="62" s="1"/>
  <c r="AD33" i="62"/>
  <c r="AL33" i="62" s="1"/>
  <c r="AY31" i="62"/>
  <c r="AQ33" i="62"/>
  <c r="AY33" i="62" s="1"/>
  <c r="J71" i="62"/>
  <c r="R101" i="62"/>
  <c r="P104" i="62"/>
  <c r="D58" i="61"/>
  <c r="D82" i="61" s="1"/>
  <c r="D64" i="61"/>
  <c r="D88" i="61" s="1"/>
  <c r="H118" i="61"/>
  <c r="E98" i="61"/>
  <c r="F68" i="61"/>
  <c r="F92" i="61" s="1"/>
  <c r="H116" i="61"/>
  <c r="F73" i="61"/>
  <c r="F97" i="61" s="1"/>
  <c r="G98" i="61"/>
  <c r="D66" i="62"/>
  <c r="D90" i="62" s="1"/>
  <c r="D67" i="62"/>
  <c r="D91" i="62" s="1"/>
  <c r="AS33" i="62"/>
  <c r="AS43" i="62"/>
  <c r="I43" i="62"/>
  <c r="I67" i="62"/>
  <c r="I91" i="62" s="1"/>
  <c r="AY43" i="62"/>
  <c r="G95" i="62"/>
  <c r="C79" i="62"/>
  <c r="L55" i="62"/>
  <c r="L79" i="62" s="1"/>
  <c r="L63" i="62"/>
  <c r="L74" i="62" s="1"/>
  <c r="L98" i="62" s="1"/>
  <c r="AE102" i="62"/>
  <c r="AR59" i="62"/>
  <c r="D3" i="63"/>
  <c r="D20" i="63" s="1"/>
  <c r="AC43" i="63"/>
  <c r="AC101" i="63"/>
  <c r="AE101" i="63" s="1"/>
  <c r="AQ28" i="63"/>
  <c r="AY28" i="63" s="1"/>
  <c r="AS29" i="63"/>
  <c r="G57" i="63"/>
  <c r="G81" i="63" s="1"/>
  <c r="AW33" i="63"/>
  <c r="D32" i="63"/>
  <c r="L32" i="63" s="1"/>
  <c r="F55" i="62"/>
  <c r="F79" i="62" s="1"/>
  <c r="F59" i="62"/>
  <c r="F83" i="62" s="1"/>
  <c r="I64" i="62"/>
  <c r="I88" i="62" s="1"/>
  <c r="F66" i="62"/>
  <c r="F90" i="62" s="1"/>
  <c r="S30" i="62"/>
  <c r="S109" i="62" s="1"/>
  <c r="AS30" i="62"/>
  <c r="AG109" i="62"/>
  <c r="I110" i="62"/>
  <c r="V110" i="62"/>
  <c r="AI110" i="62"/>
  <c r="AV110" i="62"/>
  <c r="AD43" i="62"/>
  <c r="AL43" i="62" s="1"/>
  <c r="AY38" i="62"/>
  <c r="AY110" i="62" s="1"/>
  <c r="V111" i="62"/>
  <c r="AC104" i="62"/>
  <c r="AR52" i="62"/>
  <c r="R103" i="62"/>
  <c r="AR58" i="62"/>
  <c r="K55" i="63"/>
  <c r="K79" i="63" s="1"/>
  <c r="E57" i="63"/>
  <c r="E81" i="63" s="1"/>
  <c r="D7" i="63"/>
  <c r="H59" i="63"/>
  <c r="H83" i="63" s="1"/>
  <c r="D9" i="63"/>
  <c r="D10" i="63"/>
  <c r="E62" i="63"/>
  <c r="E86" i="63" s="1"/>
  <c r="D15" i="63"/>
  <c r="I27" i="63"/>
  <c r="AV27" i="63"/>
  <c r="J30" i="63"/>
  <c r="AU30" i="63"/>
  <c r="K56" i="63"/>
  <c r="K80" i="63" s="1"/>
  <c r="Q29" i="63"/>
  <c r="Y29" i="63" s="1"/>
  <c r="AE30" i="63"/>
  <c r="S45" i="63"/>
  <c r="S46" i="63"/>
  <c r="I32" i="63"/>
  <c r="I58" i="63" s="1"/>
  <c r="I82" i="63" s="1"/>
  <c r="AD34" i="63"/>
  <c r="AL34" i="63" s="1"/>
  <c r="G60" i="63"/>
  <c r="G84" i="63" s="1"/>
  <c r="AI36" i="63"/>
  <c r="AQ36" i="63"/>
  <c r="AY36" i="63" s="1"/>
  <c r="I37" i="63"/>
  <c r="Q37" i="63"/>
  <c r="Y37" i="63" s="1"/>
  <c r="AS37" i="63"/>
  <c r="J63" i="63"/>
  <c r="J74" i="63" s="1"/>
  <c r="J98" i="63" s="1"/>
  <c r="AI38" i="63"/>
  <c r="AS38" i="63"/>
  <c r="I39" i="63"/>
  <c r="R43" i="63"/>
  <c r="D41" i="63"/>
  <c r="L41" i="63" s="1"/>
  <c r="V41" i="63"/>
  <c r="AD41" i="63"/>
  <c r="AL41" i="63" s="1"/>
  <c r="D42" i="63"/>
  <c r="L42" i="63" s="1"/>
  <c r="AS42" i="63"/>
  <c r="I44" i="63"/>
  <c r="I68" i="63" s="1"/>
  <c r="I92" i="63" s="1"/>
  <c r="AF44" i="63"/>
  <c r="AQ44" i="63"/>
  <c r="AY44" i="63" s="1"/>
  <c r="K69" i="63"/>
  <c r="K93" i="63" s="1"/>
  <c r="AD45" i="63"/>
  <c r="AL45" i="63" s="1"/>
  <c r="D46" i="63"/>
  <c r="L46" i="63" s="1"/>
  <c r="V46" i="63"/>
  <c r="AC111" i="63"/>
  <c r="C21" i="63"/>
  <c r="F45" i="63"/>
  <c r="F69" i="63" s="1"/>
  <c r="F93" i="63" s="1"/>
  <c r="AT111" i="63"/>
  <c r="Q39" i="63"/>
  <c r="Y39" i="63" s="1"/>
  <c r="G43" i="63"/>
  <c r="AJ111" i="63"/>
  <c r="E58" i="63"/>
  <c r="E82" i="63" s="1"/>
  <c r="AX111" i="63"/>
  <c r="AQ27" i="63"/>
  <c r="AY27" i="63" s="1"/>
  <c r="F41" i="63"/>
  <c r="AR47" i="63"/>
  <c r="G111" i="63"/>
  <c r="V38" i="63"/>
  <c r="C23" i="63"/>
  <c r="E20" i="63"/>
  <c r="X43" i="63"/>
  <c r="AD38" i="63"/>
  <c r="AL38" i="63" s="1"/>
  <c r="J33" i="63"/>
  <c r="L3" i="63"/>
  <c r="L20" i="63" s="1"/>
  <c r="J60" i="63"/>
  <c r="J84" i="63" s="1"/>
  <c r="AD29" i="63"/>
  <c r="AL29" i="63" s="1"/>
  <c r="AF41" i="63"/>
  <c r="AS36" i="63"/>
  <c r="G59" i="63"/>
  <c r="G83" i="63" s="1"/>
  <c r="D27" i="63"/>
  <c r="L27" i="63" s="1"/>
  <c r="V27" i="63"/>
  <c r="E54" i="63"/>
  <c r="C66" i="63"/>
  <c r="J61" i="63"/>
  <c r="J85" i="63" s="1"/>
  <c r="T43" i="63"/>
  <c r="AD31" i="63"/>
  <c r="AL31" i="63" s="1"/>
  <c r="AE43" i="63"/>
  <c r="F32" i="63"/>
  <c r="F58" i="63" s="1"/>
  <c r="F82" i="63" s="1"/>
  <c r="H58" i="63"/>
  <c r="H82" i="63" s="1"/>
  <c r="C56" i="63"/>
  <c r="C30" i="63"/>
  <c r="F27" i="63"/>
  <c r="F54" i="63" s="1"/>
  <c r="H33" i="63"/>
  <c r="P112" i="63"/>
  <c r="G112" i="63"/>
  <c r="P111" i="63"/>
  <c r="AP33" i="63"/>
  <c r="AQ31" i="63"/>
  <c r="D17" i="63"/>
  <c r="AD36" i="63"/>
  <c r="AL36" i="63" s="1"/>
  <c r="V29" i="63"/>
  <c r="F17" i="63"/>
  <c r="E111" i="63"/>
  <c r="J55" i="63"/>
  <c r="J79" i="63" s="1"/>
  <c r="F19" i="63"/>
  <c r="X30" i="63"/>
  <c r="E63" i="63"/>
  <c r="F35" i="63"/>
  <c r="AF34" i="63"/>
  <c r="H66" i="63"/>
  <c r="H90" i="63" s="1"/>
  <c r="I11" i="63"/>
  <c r="AT30" i="63"/>
  <c r="H56" i="63"/>
  <c r="H80" i="63" s="1"/>
  <c r="AU47" i="63"/>
  <c r="AD40" i="63"/>
  <c r="AL40" i="63" s="1"/>
  <c r="C43" i="63"/>
  <c r="D36" i="63"/>
  <c r="L36" i="63" s="1"/>
  <c r="J47" i="63"/>
  <c r="J95" i="63" s="1"/>
  <c r="I28" i="63"/>
  <c r="I15" i="63"/>
  <c r="AS46" i="63"/>
  <c r="Q32" i="63"/>
  <c r="Y32" i="63" s="1"/>
  <c r="D8" i="63"/>
  <c r="AI29" i="63"/>
  <c r="D11" i="63"/>
  <c r="D39" i="63"/>
  <c r="L39" i="63" s="1"/>
  <c r="AS28" i="63"/>
  <c r="F46" i="63"/>
  <c r="L13" i="63"/>
  <c r="E68" i="63"/>
  <c r="E92" i="63" s="1"/>
  <c r="AD27" i="63"/>
  <c r="AL27" i="63" s="1"/>
  <c r="P47" i="63"/>
  <c r="AG111" i="63"/>
  <c r="R111" i="63"/>
  <c r="AQ29" i="63"/>
  <c r="AY29" i="63" s="1"/>
  <c r="K63" i="63"/>
  <c r="K87" i="63" s="1"/>
  <c r="AR111" i="63"/>
  <c r="W111" i="63"/>
  <c r="AF32" i="63"/>
  <c r="Q27" i="63"/>
  <c r="Y27" i="63" s="1"/>
  <c r="AJ43" i="63"/>
  <c r="V34" i="63"/>
  <c r="AF27" i="63"/>
  <c r="C65" i="63"/>
  <c r="AI28" i="63"/>
  <c r="C63" i="63"/>
  <c r="C87" i="63" s="1"/>
  <c r="D12" i="63"/>
  <c r="D23" i="63" s="1"/>
  <c r="G55" i="63"/>
  <c r="G79" i="63" s="1"/>
  <c r="J67" i="63"/>
  <c r="J91" i="63" s="1"/>
  <c r="C60" i="63"/>
  <c r="H54" i="63"/>
  <c r="E60" i="63"/>
  <c r="E84" i="63" s="1"/>
  <c r="Q28" i="63"/>
  <c r="AE112" i="63"/>
  <c r="AK47" i="63"/>
  <c r="C112" i="63"/>
  <c r="V45" i="63"/>
  <c r="AJ47" i="63"/>
  <c r="AR112" i="63"/>
  <c r="AU112" i="63"/>
  <c r="K112" i="63"/>
  <c r="AD46" i="63"/>
  <c r="AL46" i="63" s="1"/>
  <c r="AW112" i="63"/>
  <c r="AQ55" i="63"/>
  <c r="W112" i="63"/>
  <c r="Q44" i="63"/>
  <c r="AG112" i="63"/>
  <c r="AS45" i="63"/>
  <c r="AD44" i="63"/>
  <c r="F60" i="61"/>
  <c r="F84" i="61" s="1"/>
  <c r="F9" i="61"/>
  <c r="I30" i="62"/>
  <c r="I109" i="62" s="1"/>
  <c r="I55" i="62"/>
  <c r="I79" i="62" s="1"/>
  <c r="I47" i="62"/>
  <c r="I95" i="62" s="1"/>
  <c r="P109" i="62"/>
  <c r="E55" i="63"/>
  <c r="E79" i="63" s="1"/>
  <c r="E47" i="63"/>
  <c r="AF28" i="63"/>
  <c r="AD28" i="63"/>
  <c r="D45" i="63"/>
  <c r="J112" i="63"/>
  <c r="T47" i="63"/>
  <c r="AI45" i="63"/>
  <c r="C119" i="61"/>
  <c r="I58" i="61"/>
  <c r="I82" i="61" s="1"/>
  <c r="I33" i="61"/>
  <c r="I50" i="61"/>
  <c r="K83" i="61"/>
  <c r="K74" i="61"/>
  <c r="AV47" i="62"/>
  <c r="X47" i="63"/>
  <c r="D116" i="61"/>
  <c r="L17" i="61"/>
  <c r="D26" i="61"/>
  <c r="C114" i="61"/>
  <c r="F50" i="61"/>
  <c r="F115" i="61"/>
  <c r="F22" i="62"/>
  <c r="J22" i="62"/>
  <c r="K22" i="62"/>
  <c r="L22" i="62"/>
  <c r="AL28" i="62"/>
  <c r="AD30" i="62"/>
  <c r="AL30" i="62" s="1"/>
  <c r="Y35" i="62"/>
  <c r="Y110" i="62" s="1"/>
  <c r="Q47" i="62"/>
  <c r="Q111" i="62"/>
  <c r="Y44" i="62"/>
  <c r="Y111" i="62" s="1"/>
  <c r="C71" i="62"/>
  <c r="C78" i="62"/>
  <c r="L54" i="62"/>
  <c r="C84" i="62"/>
  <c r="L60" i="62"/>
  <c r="L84" i="62" s="1"/>
  <c r="AP54" i="62"/>
  <c r="AR51" i="62"/>
  <c r="C101" i="63"/>
  <c r="K47" i="63"/>
  <c r="AW47" i="63"/>
  <c r="F62" i="61"/>
  <c r="F86" i="61" s="1"/>
  <c r="F107" i="61"/>
  <c r="F67" i="61"/>
  <c r="F91" i="61" s="1"/>
  <c r="F19" i="61"/>
  <c r="F118" i="61" s="1"/>
  <c r="C118" i="61"/>
  <c r="L34" i="61"/>
  <c r="D36" i="61"/>
  <c r="L36" i="61" s="1"/>
  <c r="D50" i="61"/>
  <c r="E74" i="61"/>
  <c r="E81" i="61"/>
  <c r="C22" i="62"/>
  <c r="C95" i="62"/>
  <c r="L58" i="62"/>
  <c r="L82" i="62" s="1"/>
  <c r="C82" i="62"/>
  <c r="E112" i="63"/>
  <c r="E70" i="63"/>
  <c r="E94" i="63" s="1"/>
  <c r="T30" i="63"/>
  <c r="J69" i="63"/>
  <c r="J93" i="63" s="1"/>
  <c r="D70" i="61"/>
  <c r="L18" i="61"/>
  <c r="G83" i="61"/>
  <c r="G74" i="61"/>
  <c r="C86" i="61"/>
  <c r="D22" i="62"/>
  <c r="AP54" i="63"/>
  <c r="AR54" i="63" s="1"/>
  <c r="AP47" i="63"/>
  <c r="AF46" i="63"/>
  <c r="C70" i="63"/>
  <c r="E30" i="63"/>
  <c r="C69" i="63"/>
  <c r="C57" i="63"/>
  <c r="AG30" i="63"/>
  <c r="C106" i="61"/>
  <c r="D23" i="61"/>
  <c r="D61" i="61"/>
  <c r="L8" i="61"/>
  <c r="D13" i="63"/>
  <c r="AK112" i="63"/>
  <c r="W47" i="63"/>
  <c r="U47" i="63"/>
  <c r="Q46" i="63"/>
  <c r="Y46" i="63" s="1"/>
  <c r="I45" i="63"/>
  <c r="U112" i="63"/>
  <c r="AQ45" i="63"/>
  <c r="I14" i="63"/>
  <c r="D14" i="63"/>
  <c r="AE47" i="63"/>
  <c r="D28" i="63"/>
  <c r="AG47" i="63"/>
  <c r="Q45" i="63"/>
  <c r="Y45" i="63" s="1"/>
  <c r="V44" i="63"/>
  <c r="AJ112" i="63"/>
  <c r="T112" i="63"/>
  <c r="C33" i="63"/>
  <c r="D69" i="61"/>
  <c r="F59" i="61"/>
  <c r="F6" i="61"/>
  <c r="D107" i="61"/>
  <c r="F69" i="61"/>
  <c r="F93" i="61" s="1"/>
  <c r="C82" i="61"/>
  <c r="H82" i="61"/>
  <c r="H74" i="61"/>
  <c r="H22" i="62"/>
  <c r="H95" i="62"/>
  <c r="S47" i="62"/>
  <c r="AD47" i="62"/>
  <c r="L59" i="62"/>
  <c r="L83" i="62" s="1"/>
  <c r="C83" i="62"/>
  <c r="E101" i="62"/>
  <c r="C104" i="62"/>
  <c r="D62" i="61"/>
  <c r="D86" i="61" s="1"/>
  <c r="G107" i="61"/>
  <c r="D65" i="61"/>
  <c r="D89" i="61" s="1"/>
  <c r="D19" i="61"/>
  <c r="D73" i="61"/>
  <c r="L30" i="61"/>
  <c r="F116" i="61"/>
  <c r="F125" i="61" s="1"/>
  <c r="G77" i="61"/>
  <c r="G101" i="61" s="1"/>
  <c r="E106" i="61"/>
  <c r="F54" i="62"/>
  <c r="F61" i="62"/>
  <c r="F85" i="62" s="1"/>
  <c r="I63" i="62"/>
  <c r="D30" i="62"/>
  <c r="L30" i="62" s="1"/>
  <c r="W109" i="62"/>
  <c r="AK109" i="62"/>
  <c r="V33" i="62"/>
  <c r="V109" i="62" s="1"/>
  <c r="L37" i="62"/>
  <c r="L38" i="62"/>
  <c r="L110" i="62" s="1"/>
  <c r="AF47" i="62"/>
  <c r="E71" i="62"/>
  <c r="E78" i="62"/>
  <c r="D61" i="62"/>
  <c r="D85" i="62" s="1"/>
  <c r="F23" i="61"/>
  <c r="F66" i="61"/>
  <c r="F70" i="61"/>
  <c r="F94" i="61" s="1"/>
  <c r="G118" i="61"/>
  <c r="D71" i="61"/>
  <c r="L20" i="61"/>
  <c r="C74" i="61"/>
  <c r="C81" i="61"/>
  <c r="J74" i="61"/>
  <c r="H90" i="61"/>
  <c r="H77" i="61"/>
  <c r="H101" i="61" s="1"/>
  <c r="L27" i="62"/>
  <c r="C124" i="61"/>
  <c r="G108" i="61"/>
  <c r="G125" i="61" s="1"/>
  <c r="E22" i="62"/>
  <c r="V47" i="62"/>
  <c r="AS47" i="62"/>
  <c r="AI30" i="62"/>
  <c r="AI109" i="62" s="1"/>
  <c r="AI47" i="62"/>
  <c r="AL38" i="62"/>
  <c r="AL110" i="62" s="1"/>
  <c r="AQ111" i="62"/>
  <c r="AY44" i="62"/>
  <c r="AY111" i="62" s="1"/>
  <c r="K78" i="62"/>
  <c r="K71" i="62"/>
  <c r="H47" i="63"/>
  <c r="H95" i="63" s="1"/>
  <c r="D6" i="63"/>
  <c r="K111" i="63"/>
  <c r="S27" i="63"/>
  <c r="D35" i="63"/>
  <c r="L35" i="63" s="1"/>
  <c r="R47" i="63"/>
  <c r="K65" i="63"/>
  <c r="K89" i="63" s="1"/>
  <c r="G65" i="63"/>
  <c r="G89" i="63" s="1"/>
  <c r="F29" i="63"/>
  <c r="H30" i="63"/>
  <c r="L4" i="61"/>
  <c r="I64" i="61"/>
  <c r="I88" i="61" s="1"/>
  <c r="I62" i="61"/>
  <c r="I86" i="61" s="1"/>
  <c r="D60" i="61"/>
  <c r="D9" i="61"/>
  <c r="C120" i="61"/>
  <c r="J120" i="61"/>
  <c r="I19" i="61"/>
  <c r="I118" i="61" s="1"/>
  <c r="F71" i="61"/>
  <c r="F95" i="61" s="1"/>
  <c r="D115" i="61"/>
  <c r="D53" i="61"/>
  <c r="E77" i="61"/>
  <c r="E101" i="61" s="1"/>
  <c r="E90" i="61"/>
  <c r="D108" i="61"/>
  <c r="L64" i="62"/>
  <c r="L88" i="62" s="1"/>
  <c r="D54" i="62"/>
  <c r="I22" i="62"/>
  <c r="F64" i="62"/>
  <c r="F88" i="62" s="1"/>
  <c r="G22" i="62"/>
  <c r="E109" i="62"/>
  <c r="AW109" i="62"/>
  <c r="AF43" i="62"/>
  <c r="Q43" i="62"/>
  <c r="Y43" i="62" s="1"/>
  <c r="F47" i="62"/>
  <c r="F95" i="62" s="1"/>
  <c r="H71" i="62"/>
  <c r="H78" i="62"/>
  <c r="K87" i="62"/>
  <c r="K74" i="62"/>
  <c r="K98" i="62" s="1"/>
  <c r="G71" i="62"/>
  <c r="H119" i="61"/>
  <c r="G120" i="61"/>
  <c r="E118" i="61"/>
  <c r="K118" i="61"/>
  <c r="E124" i="61"/>
  <c r="I70" i="62"/>
  <c r="I94" i="62" s="1"/>
  <c r="AQ47" i="62"/>
  <c r="AY27" i="62"/>
  <c r="K109" i="62"/>
  <c r="AP109" i="62"/>
  <c r="F110" i="62"/>
  <c r="S110" i="62"/>
  <c r="AF110" i="62"/>
  <c r="AS110" i="62"/>
  <c r="D111" i="62"/>
  <c r="L44" i="62"/>
  <c r="L111" i="62" s="1"/>
  <c r="I111" i="62"/>
  <c r="AD111" i="62"/>
  <c r="AL44" i="62"/>
  <c r="AL111" i="62" s="1"/>
  <c r="C109" i="62"/>
  <c r="H109" i="62"/>
  <c r="U109" i="62"/>
  <c r="AC109" i="62"/>
  <c r="AH109" i="62"/>
  <c r="AU109" i="62"/>
  <c r="D110" i="62"/>
  <c r="Q110" i="62"/>
  <c r="AD110" i="62"/>
  <c r="AQ110" i="62"/>
  <c r="F111" i="62"/>
  <c r="AR53" i="62"/>
  <c r="P30" i="63"/>
  <c r="AR56" i="62"/>
  <c r="AQ54" i="62"/>
  <c r="Q104" i="62"/>
  <c r="D104" i="62"/>
  <c r="E123" i="61" l="1"/>
  <c r="F109" i="62"/>
  <c r="AF109" i="62"/>
  <c r="G114" i="61"/>
  <c r="R110" i="63"/>
  <c r="AV33" i="63"/>
  <c r="AE104" i="62"/>
  <c r="L57" i="61"/>
  <c r="D125" i="61"/>
  <c r="I78" i="62"/>
  <c r="T110" i="63"/>
  <c r="L59" i="61"/>
  <c r="L83" i="61" s="1"/>
  <c r="I120" i="61"/>
  <c r="E110" i="63"/>
  <c r="AW110" i="63"/>
  <c r="C88" i="63"/>
  <c r="AS33" i="63"/>
  <c r="AU110" i="63"/>
  <c r="I54" i="63"/>
  <c r="I78" i="63" s="1"/>
  <c r="L88" i="63"/>
  <c r="AR110" i="63"/>
  <c r="W110" i="63"/>
  <c r="AT110" i="63"/>
  <c r="D68" i="63"/>
  <c r="D92" i="63" s="1"/>
  <c r="D65" i="63"/>
  <c r="D89" i="63" s="1"/>
  <c r="F62" i="63"/>
  <c r="F86" i="63" s="1"/>
  <c r="S33" i="63"/>
  <c r="G71" i="63"/>
  <c r="G95" i="63"/>
  <c r="L55" i="63"/>
  <c r="J71" i="63"/>
  <c r="F68" i="63"/>
  <c r="F92" i="63" s="1"/>
  <c r="AE110" i="63"/>
  <c r="F30" i="63"/>
  <c r="L86" i="62"/>
  <c r="F66" i="63"/>
  <c r="F90" i="63" s="1"/>
  <c r="L66" i="61"/>
  <c r="L90" i="61" s="1"/>
  <c r="R104" i="62"/>
  <c r="D74" i="62"/>
  <c r="D98" i="62" s="1"/>
  <c r="AL109" i="62"/>
  <c r="AF30" i="63"/>
  <c r="F120" i="61"/>
  <c r="AC110" i="63"/>
  <c r="AK110" i="63"/>
  <c r="C85" i="63"/>
  <c r="G87" i="63"/>
  <c r="I112" i="63"/>
  <c r="K95" i="63"/>
  <c r="L86" i="63"/>
  <c r="AV112" i="63"/>
  <c r="AI33" i="63"/>
  <c r="AF112" i="63"/>
  <c r="D118" i="61"/>
  <c r="D96" i="61"/>
  <c r="AD109" i="62"/>
  <c r="D77" i="61"/>
  <c r="D101" i="61" s="1"/>
  <c r="AG110" i="63"/>
  <c r="L68" i="63"/>
  <c r="L92" i="63" s="1"/>
  <c r="Q30" i="63"/>
  <c r="Y30" i="63" s="1"/>
  <c r="D62" i="63"/>
  <c r="D86" i="63" s="1"/>
  <c r="X110" i="63"/>
  <c r="I98" i="61"/>
  <c r="P104" i="63"/>
  <c r="R104" i="63" s="1"/>
  <c r="AV43" i="63"/>
  <c r="F114" i="61"/>
  <c r="V30" i="63"/>
  <c r="AS109" i="62"/>
  <c r="S43" i="63"/>
  <c r="G106" i="61"/>
  <c r="AV110" i="63"/>
  <c r="I59" i="63"/>
  <c r="I83" i="63" s="1"/>
  <c r="G124" i="61"/>
  <c r="L58" i="61"/>
  <c r="L82" i="61" s="1"/>
  <c r="K110" i="63"/>
  <c r="Y109" i="62"/>
  <c r="AJ110" i="63"/>
  <c r="L85" i="63"/>
  <c r="D57" i="63"/>
  <c r="D81" i="63" s="1"/>
  <c r="K74" i="63"/>
  <c r="K98" i="63" s="1"/>
  <c r="AI112" i="63"/>
  <c r="AF33" i="63"/>
  <c r="AF110" i="63" s="1"/>
  <c r="AS30" i="63"/>
  <c r="D56" i="63"/>
  <c r="D80" i="63" s="1"/>
  <c r="I33" i="63"/>
  <c r="K78" i="63"/>
  <c r="L65" i="61"/>
  <c r="L89" i="61" s="1"/>
  <c r="F119" i="61"/>
  <c r="Q109" i="62"/>
  <c r="H108" i="61"/>
  <c r="H125" i="61" s="1"/>
  <c r="E95" i="63"/>
  <c r="U110" i="63"/>
  <c r="V33" i="63"/>
  <c r="D70" i="63"/>
  <c r="D94" i="63" s="1"/>
  <c r="AV111" i="63"/>
  <c r="S30" i="63"/>
  <c r="G110" i="63"/>
  <c r="S111" i="63"/>
  <c r="AP110" i="63"/>
  <c r="L58" i="63"/>
  <c r="L82" i="63" s="1"/>
  <c r="AI43" i="63"/>
  <c r="I66" i="63"/>
  <c r="I90" i="63" s="1"/>
  <c r="AQ43" i="63"/>
  <c r="AY43" i="63" s="1"/>
  <c r="AV47" i="63"/>
  <c r="C86" i="63"/>
  <c r="I65" i="63"/>
  <c r="I89" i="63" s="1"/>
  <c r="I43" i="63"/>
  <c r="D64" i="63"/>
  <c r="D88" i="63" s="1"/>
  <c r="V43" i="63"/>
  <c r="AS43" i="63"/>
  <c r="AQ33" i="63"/>
  <c r="AY33" i="63" s="1"/>
  <c r="AF43" i="63"/>
  <c r="D59" i="63"/>
  <c r="D83" i="63" s="1"/>
  <c r="I63" i="63"/>
  <c r="C74" i="63"/>
  <c r="C98" i="63" s="1"/>
  <c r="L63" i="63"/>
  <c r="L87" i="63" s="1"/>
  <c r="Y28" i="63"/>
  <c r="V112" i="63"/>
  <c r="Q43" i="63"/>
  <c r="Y43" i="63" s="1"/>
  <c r="I62" i="63"/>
  <c r="I86" i="63" s="1"/>
  <c r="D54" i="63"/>
  <c r="D71" i="63" s="1"/>
  <c r="AQ111" i="63"/>
  <c r="S112" i="63"/>
  <c r="AQ109" i="62"/>
  <c r="L59" i="63"/>
  <c r="L83" i="63" s="1"/>
  <c r="C71" i="63"/>
  <c r="L54" i="63"/>
  <c r="L71" i="63" s="1"/>
  <c r="L67" i="63"/>
  <c r="L91" i="63" s="1"/>
  <c r="C91" i="63"/>
  <c r="Y111" i="63"/>
  <c r="D66" i="63"/>
  <c r="D90" i="63" s="1"/>
  <c r="AY30" i="62"/>
  <c r="AY109" i="62" s="1"/>
  <c r="Y47" i="62"/>
  <c r="D119" i="61"/>
  <c r="I119" i="61"/>
  <c r="AC104" i="63"/>
  <c r="AE104" i="63" s="1"/>
  <c r="AF111" i="63"/>
  <c r="F70" i="63"/>
  <c r="F94" i="63" s="1"/>
  <c r="AS111" i="63"/>
  <c r="I22" i="63"/>
  <c r="J87" i="63"/>
  <c r="AI111" i="63"/>
  <c r="D58" i="63"/>
  <c r="D82" i="63" s="1"/>
  <c r="D91" i="61"/>
  <c r="L67" i="61"/>
  <c r="L91" i="61" s="1"/>
  <c r="F111" i="63"/>
  <c r="H87" i="63"/>
  <c r="H74" i="63"/>
  <c r="H98" i="63" s="1"/>
  <c r="L23" i="61"/>
  <c r="I25" i="61" s="1"/>
  <c r="I111" i="63"/>
  <c r="J110" i="63"/>
  <c r="AY111" i="63"/>
  <c r="D87" i="61"/>
  <c r="L63" i="61"/>
  <c r="L87" i="61" s="1"/>
  <c r="E104" i="62"/>
  <c r="D109" i="62"/>
  <c r="D114" i="61"/>
  <c r="L87" i="62"/>
  <c r="L19" i="61"/>
  <c r="L118" i="61" s="1"/>
  <c r="F124" i="61"/>
  <c r="AL47" i="62"/>
  <c r="AL111" i="63"/>
  <c r="AH110" i="63"/>
  <c r="L64" i="61"/>
  <c r="L88" i="61" s="1"/>
  <c r="F87" i="63"/>
  <c r="F74" i="63"/>
  <c r="F98" i="63" s="1"/>
  <c r="L62" i="61"/>
  <c r="L86" i="61" s="1"/>
  <c r="H107" i="61"/>
  <c r="H124" i="61" s="1"/>
  <c r="AI30" i="63"/>
  <c r="Q111" i="63"/>
  <c r="I64" i="63"/>
  <c r="I88" i="63" s="1"/>
  <c r="L68" i="61"/>
  <c r="L92" i="61" s="1"/>
  <c r="D92" i="61"/>
  <c r="D33" i="63"/>
  <c r="L33" i="63" s="1"/>
  <c r="D60" i="63"/>
  <c r="D84" i="63" s="1"/>
  <c r="AI47" i="63"/>
  <c r="D67" i="63"/>
  <c r="D91" i="63" s="1"/>
  <c r="H78" i="63"/>
  <c r="H71" i="63"/>
  <c r="I55" i="63"/>
  <c r="I79" i="63" s="1"/>
  <c r="I30" i="63"/>
  <c r="C89" i="63"/>
  <c r="L65" i="63"/>
  <c r="L89" i="63" s="1"/>
  <c r="L66" i="63"/>
  <c r="L90" i="63" s="1"/>
  <c r="C90" i="63"/>
  <c r="AD43" i="63"/>
  <c r="AL43" i="63" s="1"/>
  <c r="V111" i="63"/>
  <c r="AQ30" i="63"/>
  <c r="AY30" i="63" s="1"/>
  <c r="L21" i="63"/>
  <c r="G22" i="63"/>
  <c r="L22" i="63"/>
  <c r="F22" i="63"/>
  <c r="K22" i="63"/>
  <c r="D22" i="63"/>
  <c r="H22" i="63"/>
  <c r="J22" i="63"/>
  <c r="L56" i="63"/>
  <c r="L80" i="63" s="1"/>
  <c r="C80" i="63"/>
  <c r="E71" i="63"/>
  <c r="E78" i="63"/>
  <c r="L60" i="63"/>
  <c r="L84" i="63" s="1"/>
  <c r="C84" i="63"/>
  <c r="E74" i="63"/>
  <c r="E98" i="63" s="1"/>
  <c r="E87" i="63"/>
  <c r="F71" i="63"/>
  <c r="F78" i="63"/>
  <c r="E21" i="63"/>
  <c r="E22" i="63"/>
  <c r="C22" i="63"/>
  <c r="F60" i="63"/>
  <c r="F84" i="63" s="1"/>
  <c r="H110" i="63"/>
  <c r="D43" i="63"/>
  <c r="L43" i="63" s="1"/>
  <c r="Q33" i="63"/>
  <c r="F112" i="63"/>
  <c r="D63" i="63"/>
  <c r="D87" i="63" s="1"/>
  <c r="F43" i="63"/>
  <c r="F47" i="63"/>
  <c r="F95" i="63" s="1"/>
  <c r="D111" i="63"/>
  <c r="AD111" i="63"/>
  <c r="AQ47" i="63"/>
  <c r="Q47" i="63"/>
  <c r="D61" i="63"/>
  <c r="D85" i="63" s="1"/>
  <c r="AY31" i="63"/>
  <c r="AD33" i="63"/>
  <c r="AL33" i="63" s="1"/>
  <c r="F33" i="63"/>
  <c r="K25" i="61"/>
  <c r="L25" i="61"/>
  <c r="G25" i="61"/>
  <c r="H25" i="61"/>
  <c r="E25" i="61"/>
  <c r="J25" i="61"/>
  <c r="L71" i="62"/>
  <c r="L78" i="62"/>
  <c r="D112" i="63"/>
  <c r="D69" i="63"/>
  <c r="D93" i="63" s="1"/>
  <c r="L45" i="63"/>
  <c r="L112" i="63" s="1"/>
  <c r="D84" i="61"/>
  <c r="L60" i="61"/>
  <c r="L84" i="61" s="1"/>
  <c r="I74" i="61"/>
  <c r="L73" i="61"/>
  <c r="L97" i="61" s="1"/>
  <c r="D97" i="61"/>
  <c r="C81" i="63"/>
  <c r="L57" i="63"/>
  <c r="L81" i="63" s="1"/>
  <c r="D71" i="62"/>
  <c r="D78" i="62"/>
  <c r="D120" i="61"/>
  <c r="D106" i="61"/>
  <c r="D123" i="61" s="1"/>
  <c r="S47" i="63"/>
  <c r="F78" i="62"/>
  <c r="F71" i="62"/>
  <c r="D85" i="61"/>
  <c r="L61" i="61"/>
  <c r="L85" i="61" s="1"/>
  <c r="F77" i="61"/>
  <c r="F101" i="61" s="1"/>
  <c r="F90" i="61"/>
  <c r="F83" i="61"/>
  <c r="F74" i="61"/>
  <c r="D25" i="61"/>
  <c r="D98" i="61"/>
  <c r="D95" i="61"/>
  <c r="L71" i="61"/>
  <c r="L95" i="61" s="1"/>
  <c r="I87" i="62"/>
  <c r="I74" i="62"/>
  <c r="I98" i="62" s="1"/>
  <c r="L69" i="61"/>
  <c r="D93" i="61"/>
  <c r="C123" i="61"/>
  <c r="I47" i="63"/>
  <c r="I95" i="63" s="1"/>
  <c r="I77" i="61"/>
  <c r="I101" i="61" s="1"/>
  <c r="L92" i="62"/>
  <c r="L26" i="61"/>
  <c r="F56" i="63"/>
  <c r="F80" i="63" s="1"/>
  <c r="L119" i="61"/>
  <c r="AL28" i="63"/>
  <c r="AD47" i="63"/>
  <c r="AD30" i="63"/>
  <c r="AS112" i="63"/>
  <c r="AS47" i="63"/>
  <c r="L111" i="63"/>
  <c r="AF47" i="63"/>
  <c r="P110" i="63"/>
  <c r="E101" i="63"/>
  <c r="C104" i="63"/>
  <c r="E104" i="63" s="1"/>
  <c r="Y44" i="63"/>
  <c r="Y112" i="63" s="1"/>
  <c r="Q112" i="63"/>
  <c r="L109" i="62"/>
  <c r="L47" i="62"/>
  <c r="L95" i="62" s="1"/>
  <c r="V47" i="63"/>
  <c r="C94" i="63"/>
  <c r="L70" i="63"/>
  <c r="L94" i="63" s="1"/>
  <c r="AP55" i="63"/>
  <c r="AR55" i="63" s="1"/>
  <c r="D94" i="61"/>
  <c r="L70" i="61"/>
  <c r="L94" i="61" s="1"/>
  <c r="I69" i="63"/>
  <c r="I93" i="63" s="1"/>
  <c r="AL44" i="63"/>
  <c r="AL112" i="63" s="1"/>
  <c r="AD112" i="63"/>
  <c r="AR54" i="62"/>
  <c r="AY47" i="62"/>
  <c r="L9" i="61"/>
  <c r="F25" i="61"/>
  <c r="F98" i="61"/>
  <c r="G123" i="61"/>
  <c r="D74" i="61"/>
  <c r="L81" i="61"/>
  <c r="F106" i="61"/>
  <c r="L50" i="61"/>
  <c r="I52" i="61" s="1"/>
  <c r="H114" i="61"/>
  <c r="D124" i="61"/>
  <c r="C110" i="63"/>
  <c r="D30" i="63"/>
  <c r="L28" i="63"/>
  <c r="D55" i="63"/>
  <c r="D79" i="63" s="1"/>
  <c r="D47" i="63"/>
  <c r="D95" i="63" s="1"/>
  <c r="AY45" i="63"/>
  <c r="AQ112" i="63"/>
  <c r="C93" i="63"/>
  <c r="L69" i="63"/>
  <c r="C25" i="61" l="1"/>
  <c r="F123" i="61"/>
  <c r="I71" i="63"/>
  <c r="I73" i="63" s="1"/>
  <c r="AS110" i="63"/>
  <c r="L79" i="63"/>
  <c r="V110" i="63"/>
  <c r="F110" i="63"/>
  <c r="S110" i="63"/>
  <c r="L74" i="63"/>
  <c r="L98" i="63" s="1"/>
  <c r="AI110" i="63"/>
  <c r="I110" i="63"/>
  <c r="E73" i="63"/>
  <c r="D78" i="63"/>
  <c r="I87" i="63"/>
  <c r="I74" i="63"/>
  <c r="I98" i="63" s="1"/>
  <c r="AY110" i="63"/>
  <c r="D73" i="63"/>
  <c r="H73" i="63"/>
  <c r="D74" i="63"/>
  <c r="D98" i="63" s="1"/>
  <c r="F73" i="63"/>
  <c r="L78" i="63"/>
  <c r="L73" i="63"/>
  <c r="G73" i="63"/>
  <c r="K73" i="63"/>
  <c r="C73" i="63"/>
  <c r="J73" i="63"/>
  <c r="F52" i="61"/>
  <c r="L98" i="61"/>
  <c r="Q110" i="63"/>
  <c r="Y33" i="63"/>
  <c r="Y110" i="63" s="1"/>
  <c r="AQ110" i="63"/>
  <c r="AL47" i="63"/>
  <c r="L30" i="63"/>
  <c r="L110" i="63" s="1"/>
  <c r="D110" i="63"/>
  <c r="L73" i="62"/>
  <c r="J73" i="62"/>
  <c r="K52" i="61"/>
  <c r="E52" i="61"/>
  <c r="C52" i="61"/>
  <c r="J52" i="61"/>
  <c r="L52" i="61"/>
  <c r="H52" i="61"/>
  <c r="G52" i="61"/>
  <c r="L74" i="61"/>
  <c r="I76" i="61" s="1"/>
  <c r="D52" i="61"/>
  <c r="I73" i="62"/>
  <c r="C73" i="62"/>
  <c r="F73" i="62"/>
  <c r="D73" i="62"/>
  <c r="AY112" i="63"/>
  <c r="AY47" i="63"/>
  <c r="L93" i="63"/>
  <c r="L47" i="63"/>
  <c r="L95" i="63" s="1"/>
  <c r="E73" i="62"/>
  <c r="L120" i="61"/>
  <c r="H106" i="61"/>
  <c r="H123" i="61" s="1"/>
  <c r="K73" i="62"/>
  <c r="AL30" i="63"/>
  <c r="AL110" i="63" s="1"/>
  <c r="AD110" i="63"/>
  <c r="L93" i="61"/>
  <c r="L77" i="61"/>
  <c r="L101" i="61" s="1"/>
  <c r="G73" i="62"/>
  <c r="H73" i="62"/>
  <c r="Y47" i="63"/>
  <c r="D76" i="61" l="1"/>
  <c r="F76" i="61"/>
  <c r="L76" i="61"/>
  <c r="K76" i="61"/>
  <c r="C76" i="61"/>
  <c r="H76" i="61"/>
  <c r="J76" i="61"/>
  <c r="E76" i="61"/>
  <c r="G76" i="61"/>
</calcChain>
</file>

<file path=xl/sharedStrings.xml><?xml version="1.0" encoding="utf-8"?>
<sst xmlns="http://schemas.openxmlformats.org/spreadsheetml/2006/main" count="1033" uniqueCount="183">
  <si>
    <t>（期中平均為替レート）</t>
  </si>
  <si>
    <t>欧州</t>
  </si>
  <si>
    <t>-</t>
  </si>
  <si>
    <t>%YoY</t>
  </si>
  <si>
    <t>ＣＶ</t>
  </si>
  <si>
    <t>血液システム</t>
    <rPh sb="0" eb="2">
      <t>ケツエキ</t>
    </rPh>
    <phoneticPr fontId="4"/>
  </si>
  <si>
    <t>売上比率</t>
    <rPh sb="0" eb="2">
      <t>ウリアゲ</t>
    </rPh>
    <rPh sb="2" eb="4">
      <t>ヒリツ</t>
    </rPh>
    <phoneticPr fontId="4"/>
  </si>
  <si>
    <t>Total</t>
  </si>
  <si>
    <t>血管</t>
    <rPh sb="0" eb="2">
      <t>ケッカン</t>
    </rPh>
    <phoneticPr fontId="8"/>
  </si>
  <si>
    <t>日本</t>
  </si>
  <si>
    <t>その他</t>
    <rPh sb="2" eb="3">
      <t>タ</t>
    </rPh>
    <phoneticPr fontId="4"/>
  </si>
  <si>
    <t>-</t>
    <phoneticPr fontId="4"/>
  </si>
  <si>
    <t>血液センター</t>
    <rPh sb="0" eb="2">
      <t>ケツエキ</t>
    </rPh>
    <phoneticPr fontId="4"/>
  </si>
  <si>
    <t>細胞処理</t>
    <rPh sb="0" eb="2">
      <t>サイボウ</t>
    </rPh>
    <rPh sb="2" eb="4">
      <t>ショリ</t>
    </rPh>
    <phoneticPr fontId="4"/>
  </si>
  <si>
    <t>ニューロバスキュラー</t>
    <phoneticPr fontId="4"/>
  </si>
  <si>
    <t>（単位：円）</t>
    <rPh sb="1" eb="3">
      <t>タンイ</t>
    </rPh>
    <rPh sb="4" eb="5">
      <t>エン</t>
    </rPh>
    <phoneticPr fontId="4"/>
  </si>
  <si>
    <t xml:space="preserve"> FY14 Q2（組替後）</t>
    <rPh sb="9" eb="11">
      <t>クミカエ</t>
    </rPh>
    <rPh sb="11" eb="12">
      <t>アト</t>
    </rPh>
    <phoneticPr fontId="4"/>
  </si>
  <si>
    <t>心臓血管</t>
    <rPh sb="0" eb="2">
      <t>シンゾウ</t>
    </rPh>
    <rPh sb="2" eb="4">
      <t>ケッカン</t>
    </rPh>
    <phoneticPr fontId="4"/>
  </si>
  <si>
    <t>ホスピタル</t>
    <phoneticPr fontId="4"/>
  </si>
  <si>
    <t>計</t>
  </si>
  <si>
    <t>差異調整額</t>
    <rPh sb="0" eb="2">
      <t>サイ</t>
    </rPh>
    <rPh sb="2" eb="4">
      <t>チョウセイ</t>
    </rPh>
    <rPh sb="4" eb="5">
      <t>ガク</t>
    </rPh>
    <phoneticPr fontId="4"/>
  </si>
  <si>
    <t>四半期連結損益
計算書計上額</t>
    <rPh sb="0" eb="1">
      <t>シ</t>
    </rPh>
    <rPh sb="1" eb="3">
      <t>ハンキ</t>
    </rPh>
    <rPh sb="3" eb="5">
      <t>レンケツ</t>
    </rPh>
    <rPh sb="5" eb="7">
      <t>ソンエキ</t>
    </rPh>
    <rPh sb="8" eb="11">
      <t>ケイサンショ</t>
    </rPh>
    <rPh sb="11" eb="13">
      <t>ケイジョウ</t>
    </rPh>
    <rPh sb="13" eb="14">
      <t>ガク</t>
    </rPh>
    <phoneticPr fontId="4"/>
  </si>
  <si>
    <t>Ⅰ．売上高及び営業損益</t>
  </si>
  <si>
    <t>　　　　売　　　上　　　高</t>
  </si>
  <si>
    <t>　　　　　　　　　　　　計</t>
  </si>
  <si>
    <t>　　　　売　　　上　　　原　　　価</t>
  </si>
  <si>
    <t>　　　　販売費及び一般管理費</t>
  </si>
  <si>
    <t>　　　　　営　　業　　費　　用</t>
  </si>
  <si>
    <t>　　　　　のれん等前営業利益</t>
    <rPh sb="8" eb="9">
      <t>トウ</t>
    </rPh>
    <rPh sb="9" eb="10">
      <t>マエ</t>
    </rPh>
    <rPh sb="10" eb="12">
      <t>エイギョウ</t>
    </rPh>
    <rPh sb="12" eb="14">
      <t>リエキ</t>
    </rPh>
    <phoneticPr fontId="4"/>
  </si>
  <si>
    <t>　　　　　　　　のれん等</t>
    <rPh sb="11" eb="12">
      <t>トウ</t>
    </rPh>
    <phoneticPr fontId="4"/>
  </si>
  <si>
    <t>　　　　　営　　業　　利　　益</t>
    <rPh sb="5" eb="6">
      <t>エイ</t>
    </rPh>
    <phoneticPr fontId="4"/>
  </si>
  <si>
    <t>事業利益率</t>
    <rPh sb="0" eb="2">
      <t>ジギョウ</t>
    </rPh>
    <rPh sb="2" eb="4">
      <t>リエキ</t>
    </rPh>
    <rPh sb="4" eb="5">
      <t>リツ</t>
    </rPh>
    <phoneticPr fontId="4"/>
  </si>
  <si>
    <t>営業利益率</t>
    <rPh sb="0" eb="2">
      <t>エイギョウ</t>
    </rPh>
    <rPh sb="2" eb="4">
      <t>リエキ</t>
    </rPh>
    <rPh sb="4" eb="5">
      <t>リツ</t>
    </rPh>
    <phoneticPr fontId="4"/>
  </si>
  <si>
    <t xml:space="preserve"> FY15 Q2</t>
    <phoneticPr fontId="4"/>
  </si>
  <si>
    <t>　　　　　営　　業　　利　　益</t>
  </si>
  <si>
    <t>売上伸長率</t>
    <rPh sb="0" eb="2">
      <t>ウリアゲ</t>
    </rPh>
    <rPh sb="2" eb="4">
      <t>シンチョウ</t>
    </rPh>
    <rPh sb="4" eb="5">
      <t>リツ</t>
    </rPh>
    <phoneticPr fontId="4"/>
  </si>
  <si>
    <t>事業利益伸長率</t>
    <rPh sb="0" eb="2">
      <t>ジギョウ</t>
    </rPh>
    <rPh sb="2" eb="4">
      <t>リエキ</t>
    </rPh>
    <rPh sb="4" eb="6">
      <t>シンチョウ</t>
    </rPh>
    <rPh sb="6" eb="7">
      <t>リツ</t>
    </rPh>
    <phoneticPr fontId="4"/>
  </si>
  <si>
    <t>事業利益率伸長（QA用）</t>
    <rPh sb="0" eb="2">
      <t>ジギョウ</t>
    </rPh>
    <rPh sb="2" eb="4">
      <t>リエキ</t>
    </rPh>
    <rPh sb="4" eb="5">
      <t>リツ</t>
    </rPh>
    <rPh sb="5" eb="7">
      <t>シンチョウ</t>
    </rPh>
    <rPh sb="10" eb="11">
      <t>ヨウ</t>
    </rPh>
    <phoneticPr fontId="4"/>
  </si>
  <si>
    <t>&lt;FY13実勢ﾚｰﾄ&gt;</t>
    <rPh sb="5" eb="7">
      <t>ジッセイ</t>
    </rPh>
    <phoneticPr fontId="4"/>
  </si>
  <si>
    <t>FY14 Q3実績 FY13実勢R</t>
    <rPh sb="7" eb="9">
      <t>ジッセキ</t>
    </rPh>
    <rPh sb="14" eb="16">
      <t>ジッセイ</t>
    </rPh>
    <phoneticPr fontId="4"/>
  </si>
  <si>
    <t>為替除く伸長</t>
    <rPh sb="0" eb="2">
      <t>カワセ</t>
    </rPh>
    <rPh sb="2" eb="3">
      <t>ノゾ</t>
    </rPh>
    <rPh sb="4" eb="6">
      <t>シンチョウ</t>
    </rPh>
    <phoneticPr fontId="4"/>
  </si>
  <si>
    <t>本社費</t>
    <rPh sb="0" eb="2">
      <t>ホンシャ</t>
    </rPh>
    <rPh sb="2" eb="3">
      <t>ヒ</t>
    </rPh>
    <phoneticPr fontId="4"/>
  </si>
  <si>
    <t>前年本社費比率</t>
    <rPh sb="0" eb="2">
      <t>ゼンネン</t>
    </rPh>
    <rPh sb="2" eb="4">
      <t>ホンシャ</t>
    </rPh>
    <rPh sb="4" eb="5">
      <t>ヒ</t>
    </rPh>
    <rPh sb="5" eb="7">
      <t>ヒリツ</t>
    </rPh>
    <phoneticPr fontId="4"/>
  </si>
  <si>
    <t>為替除く/本社費補正後伸長</t>
    <rPh sb="0" eb="2">
      <t>カワセ</t>
    </rPh>
    <rPh sb="2" eb="3">
      <t>ノゾ</t>
    </rPh>
    <rPh sb="5" eb="7">
      <t>ホンシャ</t>
    </rPh>
    <rPh sb="7" eb="8">
      <t>ヒ</t>
    </rPh>
    <rPh sb="8" eb="10">
      <t>ホセイ</t>
    </rPh>
    <rPh sb="10" eb="11">
      <t>ゴ</t>
    </rPh>
    <rPh sb="11" eb="13">
      <t>シンチョウ</t>
    </rPh>
    <phoneticPr fontId="4"/>
  </si>
  <si>
    <t>100期2Qセグメント利益</t>
    <rPh sb="3" eb="4">
      <t>キ</t>
    </rPh>
    <phoneticPr fontId="4"/>
  </si>
  <si>
    <t>心臓血管領域事業</t>
    <rPh sb="0" eb="2">
      <t>シンゾウ</t>
    </rPh>
    <rPh sb="2" eb="4">
      <t>ケッカン</t>
    </rPh>
    <rPh sb="4" eb="6">
      <t>リョウイキ</t>
    </rPh>
    <rPh sb="6" eb="8">
      <t>ジギョウ</t>
    </rPh>
    <phoneticPr fontId="3"/>
  </si>
  <si>
    <t>ホスピタル事業</t>
    <rPh sb="5" eb="7">
      <t>ジギョウ</t>
    </rPh>
    <phoneticPr fontId="3"/>
  </si>
  <si>
    <t>血液システム事業</t>
    <rPh sb="0" eb="2">
      <t>ケツエキ</t>
    </rPh>
    <rPh sb="6" eb="8">
      <t>ジギョウ</t>
    </rPh>
    <phoneticPr fontId="3"/>
  </si>
  <si>
    <t>調整額</t>
    <rPh sb="0" eb="2">
      <t>チョウセイ</t>
    </rPh>
    <rPh sb="2" eb="3">
      <t>ガク</t>
    </rPh>
    <phoneticPr fontId="4"/>
  </si>
  <si>
    <t>従来の方法</t>
    <rPh sb="0" eb="2">
      <t>ジュウライ</t>
    </rPh>
    <rPh sb="3" eb="5">
      <t>ホウホウ</t>
    </rPh>
    <phoneticPr fontId="4"/>
  </si>
  <si>
    <t>今回の方法</t>
    <rPh sb="0" eb="2">
      <t>コンカイ</t>
    </rPh>
    <rPh sb="3" eb="5">
      <t>ホウホウ</t>
    </rPh>
    <phoneticPr fontId="4"/>
  </si>
  <si>
    <t>今回　-　従来</t>
  </si>
  <si>
    <t>ROUND DOWN（百万円）</t>
  </si>
  <si>
    <t>今回　-　従来
（＋が増加、－が減少）</t>
    <rPh sb="11" eb="13">
      <t>ゾウカ</t>
    </rPh>
    <rPh sb="16" eb="18">
      <t>ゲンショウ</t>
    </rPh>
    <phoneticPr fontId="4"/>
  </si>
  <si>
    <t>要因</t>
    <rPh sb="0" eb="2">
      <t>ヨウイン</t>
    </rPh>
    <phoneticPr fontId="4"/>
  </si>
  <si>
    <t>Harvest4-9月度</t>
    <rPh sb="10" eb="12">
      <t>ガツド</t>
    </rPh>
    <phoneticPr fontId="4"/>
  </si>
  <si>
    <t>FY15Q2</t>
    <phoneticPr fontId="74"/>
  </si>
  <si>
    <t>広報分類</t>
  </si>
  <si>
    <t>海外 計</t>
    <rPh sb="0" eb="2">
      <t>カイガイ</t>
    </rPh>
    <rPh sb="3" eb="4">
      <t>ケイ</t>
    </rPh>
    <phoneticPr fontId="74"/>
  </si>
  <si>
    <t>米州 計</t>
    <rPh sb="0" eb="2">
      <t>ベイシュウ</t>
    </rPh>
    <rPh sb="3" eb="4">
      <t>ケイ</t>
    </rPh>
    <phoneticPr fontId="74"/>
  </si>
  <si>
    <t>北米</t>
  </si>
  <si>
    <t>中南米</t>
  </si>
  <si>
    <r>
      <rPr>
        <sz val="11"/>
        <color theme="0"/>
        <rFont val="ＭＳ Ｐゴシック"/>
        <family val="3"/>
        <charset val="128"/>
      </rPr>
      <t>アジア</t>
    </r>
    <r>
      <rPr>
        <sz val="11"/>
        <color theme="0"/>
        <rFont val="Calibri"/>
        <family val="2"/>
      </rPr>
      <t xml:space="preserve"> </t>
    </r>
    <r>
      <rPr>
        <sz val="11"/>
        <color theme="0"/>
        <rFont val="ＭＳ Ｐゴシック"/>
        <family val="3"/>
        <charset val="128"/>
      </rPr>
      <t>計</t>
    </r>
    <rPh sb="4" eb="5">
      <t>ケイ</t>
    </rPh>
    <phoneticPr fontId="74"/>
  </si>
  <si>
    <t>アジア</t>
  </si>
  <si>
    <t>中国</t>
  </si>
  <si>
    <t>総計</t>
  </si>
  <si>
    <t>基盤医療器</t>
  </si>
  <si>
    <t>医薬品・栄養</t>
  </si>
  <si>
    <t>PFS他</t>
  </si>
  <si>
    <t>糖尿病（DM）</t>
  </si>
  <si>
    <t>ヘルスケア</t>
  </si>
  <si>
    <t>人工血管</t>
  </si>
  <si>
    <t>ニューロバスキュラー</t>
  </si>
  <si>
    <t>その他事業</t>
  </si>
  <si>
    <t>IS-アクセス</t>
  </si>
  <si>
    <t>IS-カーディオロジー</t>
  </si>
  <si>
    <t>IS-イメージング</t>
  </si>
  <si>
    <t>IS-オンコロジー</t>
  </si>
  <si>
    <t>IS-エンドバスキュラー</t>
  </si>
  <si>
    <t>Check</t>
    <phoneticPr fontId="74"/>
  </si>
  <si>
    <t>地域構成比率</t>
    <rPh sb="0" eb="2">
      <t>チイキ</t>
    </rPh>
    <rPh sb="2" eb="4">
      <t>コウセイ</t>
    </rPh>
    <rPh sb="4" eb="6">
      <t>ヒリツ</t>
    </rPh>
    <phoneticPr fontId="74"/>
  </si>
  <si>
    <t>FY14Q2</t>
    <phoneticPr fontId="74"/>
  </si>
  <si>
    <r>
      <rPr>
        <b/>
        <sz val="16"/>
        <color theme="1"/>
        <rFont val="ＭＳ Ｐゴシック"/>
        <family val="3"/>
        <charset val="128"/>
      </rPr>
      <t>前年同期比伸長額</t>
    </r>
    <rPh sb="0" eb="2">
      <t>ゼンネン</t>
    </rPh>
    <rPh sb="2" eb="4">
      <t>ドウキ</t>
    </rPh>
    <rPh sb="4" eb="5">
      <t>ヒ</t>
    </rPh>
    <rPh sb="5" eb="7">
      <t>シンチョウ</t>
    </rPh>
    <rPh sb="7" eb="8">
      <t>ガク</t>
    </rPh>
    <phoneticPr fontId="74"/>
  </si>
  <si>
    <t>ホスピタル事業</t>
  </si>
  <si>
    <r>
      <t>PFS</t>
    </r>
    <r>
      <rPr>
        <sz val="11"/>
        <color theme="1"/>
        <rFont val="ＭＳ Ｐゴシック"/>
        <family val="3"/>
        <charset val="128"/>
      </rPr>
      <t>他</t>
    </r>
    <phoneticPr fontId="74"/>
  </si>
  <si>
    <t>D&amp;D小計</t>
    <rPh sb="3" eb="5">
      <t>ショウケイ</t>
    </rPh>
    <phoneticPr fontId="74"/>
  </si>
  <si>
    <t>DM・ヘルスケア小計</t>
    <rPh sb="8" eb="10">
      <t>ショウケイ</t>
    </rPh>
    <phoneticPr fontId="74"/>
  </si>
  <si>
    <t>心臓・血管領域事業</t>
  </si>
  <si>
    <r>
      <t>IS</t>
    </r>
    <r>
      <rPr>
        <sz val="11"/>
        <color theme="1"/>
        <rFont val="ＭＳ Ｐゴシック"/>
        <family val="3"/>
        <charset val="128"/>
      </rPr>
      <t>小計</t>
    </r>
    <rPh sb="2" eb="4">
      <t>ショウケイ</t>
    </rPh>
    <phoneticPr fontId="74"/>
  </si>
  <si>
    <t>血液システム事業</t>
  </si>
  <si>
    <t>血液センター</t>
  </si>
  <si>
    <t>細胞処理</t>
  </si>
  <si>
    <t>治療アフェレーシス他</t>
  </si>
  <si>
    <t>ニューロ＋IS</t>
    <phoneticPr fontId="74"/>
  </si>
  <si>
    <r>
      <rPr>
        <b/>
        <sz val="16"/>
        <color theme="1"/>
        <rFont val="ＭＳ Ｐゴシック"/>
        <family val="3"/>
        <charset val="128"/>
      </rPr>
      <t>前年同期比伸長率</t>
    </r>
    <rPh sb="0" eb="2">
      <t>ゼンネン</t>
    </rPh>
    <rPh sb="2" eb="4">
      <t>ドウキ</t>
    </rPh>
    <rPh sb="4" eb="5">
      <t>ヒ</t>
    </rPh>
    <rPh sb="5" eb="7">
      <t>シンチョウ</t>
    </rPh>
    <rPh sb="7" eb="8">
      <t>リツ</t>
    </rPh>
    <phoneticPr fontId="74"/>
  </si>
  <si>
    <t>以下、萩野作成</t>
    <rPh sb="0" eb="2">
      <t>イカ</t>
    </rPh>
    <rPh sb="3" eb="5">
      <t>ハギノ</t>
    </rPh>
    <rPh sb="5" eb="7">
      <t>サクセイ</t>
    </rPh>
    <phoneticPr fontId="4"/>
  </si>
  <si>
    <t>FY15Q1</t>
    <phoneticPr fontId="74"/>
  </si>
  <si>
    <r>
      <t>FY13Q1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FX:FY13 Actual Rate</t>
    </r>
    <rPh sb="6" eb="8">
      <t>ルイケイ</t>
    </rPh>
    <phoneticPr fontId="74"/>
  </si>
  <si>
    <r>
      <t>FY13Q2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FX:FY13 Actual Rate</t>
    </r>
    <rPh sb="6" eb="8">
      <t>ルイケイ</t>
    </rPh>
    <phoneticPr fontId="74"/>
  </si>
  <si>
    <r>
      <t>FY13Q3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FX:FY13 Actual Rate</t>
    </r>
    <rPh sb="6" eb="8">
      <t>ルイケイ</t>
    </rPh>
    <phoneticPr fontId="74"/>
  </si>
  <si>
    <r>
      <t>FY13Q4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FX:FY13 Actual Rate</t>
    </r>
    <rPh sb="6" eb="8">
      <t>ルイケイ</t>
    </rPh>
    <phoneticPr fontId="74"/>
  </si>
  <si>
    <r>
      <t>D&amp;D</t>
    </r>
    <r>
      <rPr>
        <sz val="11"/>
        <color theme="1"/>
        <rFont val="ＭＳ Ｐゴシック"/>
        <family val="3"/>
        <charset val="128"/>
      </rPr>
      <t>小計</t>
    </r>
    <rPh sb="3" eb="5">
      <t>ショウケイ</t>
    </rPh>
    <phoneticPr fontId="74"/>
  </si>
  <si>
    <r>
      <t>DM</t>
    </r>
    <r>
      <rPr>
        <sz val="11"/>
        <color theme="1"/>
        <rFont val="ＭＳ Ｐゴシック"/>
        <family val="3"/>
        <charset val="128"/>
      </rPr>
      <t>・ヘルスケア小計</t>
    </r>
    <rPh sb="8" eb="10">
      <t>ショウケイ</t>
    </rPh>
    <phoneticPr fontId="74"/>
  </si>
  <si>
    <r>
      <rPr>
        <b/>
        <sz val="16"/>
        <color theme="2" tint="-0.249977111117893"/>
        <rFont val="ＭＳ Ｐゴシック"/>
        <family val="3"/>
        <charset val="128"/>
      </rPr>
      <t>前年同期比伸長額</t>
    </r>
    <rPh sb="0" eb="2">
      <t>ゼンネン</t>
    </rPh>
    <rPh sb="2" eb="4">
      <t>ドウキ</t>
    </rPh>
    <rPh sb="4" eb="5">
      <t>ヒ</t>
    </rPh>
    <rPh sb="5" eb="7">
      <t>シンチョウ</t>
    </rPh>
    <rPh sb="7" eb="8">
      <t>ガク</t>
    </rPh>
    <phoneticPr fontId="74"/>
  </si>
  <si>
    <r>
      <rPr>
        <b/>
        <sz val="16"/>
        <color theme="2" tint="-0.249977111117893"/>
        <rFont val="ＭＳ Ｐゴシック"/>
        <family val="3"/>
        <charset val="128"/>
      </rPr>
      <t>前年同期比伸長率</t>
    </r>
    <rPh sb="0" eb="2">
      <t>ゼンネン</t>
    </rPh>
    <rPh sb="2" eb="4">
      <t>ドウキ</t>
    </rPh>
    <rPh sb="4" eb="5">
      <t>ヒ</t>
    </rPh>
    <rPh sb="5" eb="7">
      <t>シンチョウ</t>
    </rPh>
    <rPh sb="7" eb="8">
      <t>リツ</t>
    </rPh>
    <phoneticPr fontId="74"/>
  </si>
  <si>
    <t>イントラ</t>
    <phoneticPr fontId="74"/>
  </si>
  <si>
    <t>Diff</t>
    <phoneticPr fontId="74"/>
  </si>
  <si>
    <t>TTL</t>
    <phoneticPr fontId="74"/>
  </si>
  <si>
    <t>Ｄ＆Ｄ</t>
  </si>
  <si>
    <t>DM・ﾍﾙｽｹｱ</t>
  </si>
  <si>
    <r>
      <t>FY14Q1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FX:FY14 Actual Rate</t>
    </r>
    <rPh sb="6" eb="8">
      <t>ルイケイ</t>
    </rPh>
    <phoneticPr fontId="74"/>
  </si>
  <si>
    <r>
      <t>FY14Q2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FX:FY14 Actual Rate</t>
    </r>
    <rPh sb="6" eb="8">
      <t>ルイケイ</t>
    </rPh>
    <phoneticPr fontId="74"/>
  </si>
  <si>
    <r>
      <t>FY14Q3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FX:FY14 Actual Rate</t>
    </r>
    <rPh sb="6" eb="8">
      <t>ルイケイ</t>
    </rPh>
    <phoneticPr fontId="74"/>
  </si>
  <si>
    <r>
      <t>FY14Q4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FX:FY14 Actual Rate</t>
    </r>
    <rPh sb="6" eb="8">
      <t>ルイケイ</t>
    </rPh>
    <phoneticPr fontId="74"/>
  </si>
  <si>
    <t>ホスピタル計</t>
    <rPh sb="5" eb="6">
      <t>ケイ</t>
    </rPh>
    <phoneticPr fontId="4"/>
  </si>
  <si>
    <r>
      <t>IS</t>
    </r>
    <r>
      <rPr>
        <sz val="11"/>
        <color theme="1"/>
        <rFont val="ＭＳ Ｐゴシック"/>
        <family val="3"/>
        <charset val="128"/>
      </rPr>
      <t>計</t>
    </r>
    <rPh sb="2" eb="3">
      <t>ケイ</t>
    </rPh>
    <phoneticPr fontId="4"/>
  </si>
  <si>
    <t>血液計</t>
    <rPh sb="0" eb="2">
      <t>ケツエキ</t>
    </rPh>
    <rPh sb="2" eb="3">
      <t>ケイ</t>
    </rPh>
    <phoneticPr fontId="4"/>
  </si>
  <si>
    <t>以下、萩野作成</t>
    <rPh sb="0" eb="2">
      <t>イカ</t>
    </rPh>
    <rPh sb="3" eb="5">
      <t>ハギノ</t>
    </rPh>
    <rPh sb="5" eb="7">
      <t>サクセイ</t>
    </rPh>
    <phoneticPr fontId="4"/>
  </si>
  <si>
    <t>D$D</t>
    <phoneticPr fontId="4"/>
  </si>
  <si>
    <t xml:space="preserve">伸長率     Issyoukei </t>
    <rPh sb="0" eb="2">
      <t>シンチョウ</t>
    </rPh>
    <rPh sb="2" eb="3">
      <t>リツ</t>
    </rPh>
    <phoneticPr fontId="4"/>
  </si>
  <si>
    <t>DMHC</t>
    <phoneticPr fontId="4"/>
  </si>
  <si>
    <t>Cardiac and Vascular Company</t>
    <phoneticPr fontId="8"/>
  </si>
  <si>
    <t>合計</t>
    <phoneticPr fontId="8"/>
  </si>
  <si>
    <t>Vascular Graft</t>
    <phoneticPr fontId="8"/>
  </si>
  <si>
    <r>
      <rPr>
        <i/>
        <sz val="11"/>
        <color indexed="8"/>
        <rFont val="ＭＳ Ｐ明朝"/>
        <family val="1"/>
        <charset val="128"/>
      </rPr>
      <t>（百万円</t>
    </r>
    <r>
      <rPr>
        <i/>
        <sz val="11"/>
        <color indexed="8"/>
        <rFont val="Times New Roman"/>
        <family val="1"/>
      </rPr>
      <t>/ millions of yen)</t>
    </r>
    <phoneticPr fontId="4"/>
  </si>
  <si>
    <r>
      <t xml:space="preserve">合計
</t>
    </r>
    <r>
      <rPr>
        <sz val="10"/>
        <color indexed="8"/>
        <rFont val="Times New Roman"/>
        <family val="1"/>
      </rPr>
      <t>WW</t>
    </r>
    <rPh sb="0" eb="2">
      <t>ゴウケイ</t>
    </rPh>
    <phoneticPr fontId="4"/>
  </si>
  <si>
    <t>%YoY</t>
    <phoneticPr fontId="8"/>
  </si>
  <si>
    <t>Neurovascular</t>
    <phoneticPr fontId="4"/>
  </si>
  <si>
    <t>Others</t>
    <phoneticPr fontId="4"/>
  </si>
  <si>
    <t>Total</t>
    <phoneticPr fontId="4"/>
  </si>
  <si>
    <t>% to Total</t>
    <phoneticPr fontId="4"/>
  </si>
  <si>
    <t>(Average Exchange Rates)</t>
    <phoneticPr fontId="8"/>
  </si>
  <si>
    <t>Blood and Cell Technologies Company</t>
    <phoneticPr fontId="8"/>
  </si>
  <si>
    <t>Blood Center Solutions</t>
    <phoneticPr fontId="4"/>
  </si>
  <si>
    <t>Cell Therapy Technologies</t>
    <phoneticPr fontId="4"/>
  </si>
  <si>
    <t>TIS</t>
    <phoneticPr fontId="4"/>
  </si>
  <si>
    <t>心臓血管
カンパニー</t>
    <rPh sb="0" eb="2">
      <t>シンゾウ</t>
    </rPh>
    <rPh sb="2" eb="4">
      <t>ケッカン</t>
    </rPh>
    <phoneticPr fontId="4"/>
  </si>
  <si>
    <t xml:space="preserve">血液・細胞テクノロジーカンパニー  　　   </t>
    <rPh sb="0" eb="2">
      <t>ケツエキ</t>
    </rPh>
    <rPh sb="3" eb="5">
      <t>サイボウ</t>
    </rPh>
    <phoneticPr fontId="4"/>
  </si>
  <si>
    <t>血液・細胞
テクノロジー
カンパニー</t>
    <phoneticPr fontId="4"/>
  </si>
  <si>
    <t>アフェレシス治療他</t>
    <rPh sb="6" eb="8">
      <t>チリョウ</t>
    </rPh>
    <rPh sb="8" eb="9">
      <t>ホカ</t>
    </rPh>
    <phoneticPr fontId="4"/>
  </si>
  <si>
    <t>Therapeutic Solutions</t>
    <phoneticPr fontId="4"/>
  </si>
  <si>
    <t>カーディオバスキュラー</t>
    <phoneticPr fontId="4"/>
  </si>
  <si>
    <t>Cardiovascular</t>
    <phoneticPr fontId="8"/>
  </si>
  <si>
    <r>
      <rPr>
        <i/>
        <sz val="8"/>
        <color theme="1"/>
        <rFont val="ＭＳ Ｐ明朝"/>
        <family val="1"/>
        <charset val="128"/>
      </rPr>
      <t>構成比</t>
    </r>
    <r>
      <rPr>
        <i/>
        <sz val="9"/>
        <color theme="1"/>
        <rFont val="ＭＳ Ｐ明朝"/>
        <family val="1"/>
        <charset val="128"/>
      </rPr>
      <t xml:space="preserve">
% to total</t>
    </r>
    <rPh sb="0" eb="3">
      <t>コウセイヒ</t>
    </rPh>
    <phoneticPr fontId="4"/>
  </si>
  <si>
    <t>Medical Care Solutions Company</t>
    <phoneticPr fontId="8"/>
  </si>
  <si>
    <t>メディカルケア
ソリューションズ
カンパニー</t>
    <phoneticPr fontId="8"/>
  </si>
  <si>
    <t>ホスピタルケアソリューション</t>
    <phoneticPr fontId="74"/>
  </si>
  <si>
    <t>Hospital Care Solutions</t>
    <phoneticPr fontId="74"/>
  </si>
  <si>
    <t>ライフケアソリューション</t>
    <phoneticPr fontId="74"/>
  </si>
  <si>
    <t>Life Care Solutions</t>
    <phoneticPr fontId="74"/>
  </si>
  <si>
    <t>ファーマシューティカルソリューション</t>
    <phoneticPr fontId="74"/>
  </si>
  <si>
    <t>Pharmaceutical Solutions</t>
    <phoneticPr fontId="74"/>
  </si>
  <si>
    <t>　</t>
    <phoneticPr fontId="4"/>
  </si>
  <si>
    <t>心臓血管カンパニー</t>
  </si>
  <si>
    <t>Cardiac and Vascular Company</t>
  </si>
  <si>
    <t xml:space="preserve">メディカルケアソリューションズカンパニー　　       </t>
  </si>
  <si>
    <t>Medical Care Solutions Company</t>
  </si>
  <si>
    <t>Blood and Cell Technologies Company</t>
  </si>
  <si>
    <t>2024年度見通し</t>
    <rPh sb="4" eb="5">
      <t>ネン</t>
    </rPh>
    <rPh sb="5" eb="6">
      <t>ド</t>
    </rPh>
    <rPh sb="6" eb="8">
      <t>ミトオ</t>
    </rPh>
    <phoneticPr fontId="4"/>
  </si>
  <si>
    <t>Guidance for FY2024</t>
    <phoneticPr fontId="4"/>
  </si>
  <si>
    <t>FY2024</t>
    <phoneticPr fontId="4"/>
  </si>
  <si>
    <t>(USD1=\145)</t>
    <phoneticPr fontId="4"/>
  </si>
  <si>
    <t>(EUR1=\155)</t>
    <phoneticPr fontId="4"/>
  </si>
  <si>
    <t>2024年度 第1四半期 セグメント別売上収益</t>
    <phoneticPr fontId="4"/>
  </si>
  <si>
    <t>Revenue by Segment for the First Quarter of FY2024</t>
    <phoneticPr fontId="4"/>
  </si>
  <si>
    <t>(USD1=\137.49)</t>
    <phoneticPr fontId="4"/>
  </si>
  <si>
    <t>(EUR1=\149.58)</t>
    <phoneticPr fontId="4"/>
  </si>
  <si>
    <t>(USD1=\155.85)</t>
    <phoneticPr fontId="4"/>
  </si>
  <si>
    <t>(EUR1=\167.85)</t>
    <phoneticPr fontId="4"/>
  </si>
  <si>
    <r>
      <t xml:space="preserve">米州
</t>
    </r>
    <r>
      <rPr>
        <i/>
        <sz val="11"/>
        <color indexed="8"/>
        <rFont val="Times New Roman"/>
        <family val="1"/>
      </rPr>
      <t>Americas</t>
    </r>
    <phoneticPr fontId="4"/>
  </si>
  <si>
    <r>
      <t xml:space="preserve">欧州
</t>
    </r>
    <r>
      <rPr>
        <i/>
        <sz val="11"/>
        <color indexed="8"/>
        <rFont val="Times New Roman"/>
        <family val="1"/>
      </rPr>
      <t>Europe</t>
    </r>
    <rPh sb="0" eb="2">
      <t>オウシュウ</t>
    </rPh>
    <phoneticPr fontId="4"/>
  </si>
  <si>
    <r>
      <t xml:space="preserve">中国
</t>
    </r>
    <r>
      <rPr>
        <i/>
        <sz val="11"/>
        <color theme="1"/>
        <rFont val="Times New Roman"/>
        <family val="1"/>
      </rPr>
      <t>China</t>
    </r>
    <rPh sb="0" eb="2">
      <t>チュウゴク</t>
    </rPh>
    <phoneticPr fontId="4"/>
  </si>
  <si>
    <r>
      <t>アジア他</t>
    </r>
    <r>
      <rPr>
        <i/>
        <sz val="11"/>
        <color theme="1"/>
        <rFont val="Times New Roman"/>
        <family val="1"/>
      </rPr>
      <t xml:space="preserve">
Asia and others</t>
    </r>
    <rPh sb="3" eb="4">
      <t>ホカ</t>
    </rPh>
    <phoneticPr fontId="4"/>
  </si>
  <si>
    <r>
      <t xml:space="preserve">海外
</t>
    </r>
    <r>
      <rPr>
        <sz val="11"/>
        <color indexed="8"/>
        <rFont val="Times New Roman"/>
        <family val="1"/>
      </rPr>
      <t>Overseas</t>
    </r>
    <rPh sb="0" eb="2">
      <t>カイガイ</t>
    </rPh>
    <phoneticPr fontId="4"/>
  </si>
  <si>
    <r>
      <t xml:space="preserve">日本
</t>
    </r>
    <r>
      <rPr>
        <sz val="11"/>
        <color indexed="8"/>
        <rFont val="Times New Roman"/>
        <family val="1"/>
      </rPr>
      <t>JPN</t>
    </r>
    <rPh sb="0" eb="2">
      <t>ニホン</t>
    </rPh>
    <phoneticPr fontId="4"/>
  </si>
  <si>
    <r>
      <t xml:space="preserve">合計
</t>
    </r>
    <r>
      <rPr>
        <sz val="11"/>
        <color theme="1"/>
        <rFont val="Times New Roman"/>
        <family val="1"/>
      </rPr>
      <t>WW</t>
    </r>
    <rPh sb="0" eb="2">
      <t>ゴウケイ</t>
    </rPh>
    <phoneticPr fontId="4"/>
  </si>
  <si>
    <r>
      <t xml:space="preserve">米州
</t>
    </r>
    <r>
      <rPr>
        <i/>
        <sz val="11"/>
        <color theme="1"/>
        <rFont val="Times New Roman"/>
        <family val="1"/>
      </rPr>
      <t>Americas</t>
    </r>
    <phoneticPr fontId="4"/>
  </si>
  <si>
    <r>
      <t xml:space="preserve">欧州
</t>
    </r>
    <r>
      <rPr>
        <i/>
        <sz val="11"/>
        <color theme="1"/>
        <rFont val="Times New Roman"/>
        <family val="1"/>
      </rPr>
      <t>Europe</t>
    </r>
    <rPh sb="0" eb="2">
      <t>オウシュウ</t>
    </rPh>
    <phoneticPr fontId="4"/>
  </si>
  <si>
    <r>
      <t xml:space="preserve">海外
</t>
    </r>
    <r>
      <rPr>
        <sz val="11"/>
        <color theme="1"/>
        <rFont val="Times New Roman"/>
        <family val="1"/>
      </rPr>
      <t>Overseas</t>
    </r>
    <rPh sb="0" eb="2">
      <t>カイガイ</t>
    </rPh>
    <phoneticPr fontId="4"/>
  </si>
  <si>
    <r>
      <t xml:space="preserve">日本
</t>
    </r>
    <r>
      <rPr>
        <sz val="11"/>
        <color theme="1"/>
        <rFont val="Times New Roman"/>
        <family val="1"/>
      </rPr>
      <t>JPN</t>
    </r>
    <rPh sb="0" eb="2">
      <t>ニホン</t>
    </rPh>
    <phoneticPr fontId="4"/>
  </si>
  <si>
    <r>
      <t xml:space="preserve">構成比
</t>
    </r>
    <r>
      <rPr>
        <i/>
        <sz val="11"/>
        <color indexed="8"/>
        <rFont val="Times New Roman"/>
        <family val="1"/>
      </rPr>
      <t>% to total</t>
    </r>
    <rPh sb="0" eb="3">
      <t>コウセイヒ</t>
    </rPh>
    <phoneticPr fontId="4"/>
  </si>
  <si>
    <t>Q1 YTD
FY2023</t>
    <phoneticPr fontId="4"/>
  </si>
  <si>
    <t>Q1 YTD
FY2024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</si>
</sst>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[$-409]yyyy/m/d\ h:mm\ AM/PM;@"/>
    <numFmt numFmtId="178" formatCode="_-* #,##0.00_-;_-* #,##0.00\-;_-* &quot;-&quot;??_-;_-@_-"/>
    <numFmt numFmtId="179" formatCode="_-* #,##0_-;_-* #,##0\-;_-* &quot;-&quot;_-;_-@_-"/>
    <numFmt numFmtId="180" formatCode="#,##0;\(#,##0\)"/>
    <numFmt numFmtId="181" formatCode="_(&quot;$&quot;* #,##0.00_);_(&quot;$&quot;* \(#,##0.00\);_(&quot;$&quot;* &quot;-&quot;??_);_(@_)"/>
    <numFmt numFmtId="182" formatCode="0.00%;\(0.00%\)"/>
    <numFmt numFmtId="183" formatCode="_(&quot;$&quot;* #,##0_);_(&quot;$&quot;* \(#,##0\);_(&quot;$&quot;* &quot;-&quot;_);_(@_)"/>
    <numFmt numFmtId="184" formatCode="_-* #,##0.00\ _B_F_-;\-* #,##0.00\ _B_F_-;_-* &quot;-&quot;??\ _B_F_-;_-@_-"/>
    <numFmt numFmtId="185" formatCode="#,##0\ ;[Red]\(#,##0\)"/>
    <numFmt numFmtId="186" formatCode="[$€-2]\ #,##0_);\([$€-2]\ #,##0\)"/>
    <numFmt numFmtId="187" formatCode="#,##0.000_);[Red]\(#,##0.000\)"/>
    <numFmt numFmtId="188" formatCode="0.000%"/>
    <numFmt numFmtId="189" formatCode="\ "/>
    <numFmt numFmtId="190" formatCode="_-* #,##0_-;\-* #,##0_-;_-* &quot;-&quot;_-;_-@_-"/>
    <numFmt numFmtId="191" formatCode="_-* #,##0.00_-;\-* #,##0.00_-;_-* &quot;-&quot;??_-;_-@_-"/>
    <numFmt numFmtId="192" formatCode="_(* #,##0_);_(* \(#,##0\);_(* &quot;-&quot;_);_(@_)"/>
    <numFmt numFmtId="193" formatCode="_(* #,##0.00_);_(* \(#,##0.00\);_(* &quot;-&quot;??_);_(@_)"/>
    <numFmt numFmtId="194" formatCode="0.00_)"/>
    <numFmt numFmtId="195" formatCode="_-&quot;L. &quot;* #,##0_-;\-&quot;L. &quot;* #,##0_-;_-&quot;L. &quot;* &quot;-&quot;_-;_-@_-"/>
    <numFmt numFmtId="196" formatCode="_-&quot;L. &quot;* #,##0.00_-;\-&quot;L. &quot;* #,##0.00_-;_-&quot;L. &quot;* &quot;-&quot;??_-;_-@_-"/>
    <numFmt numFmtId="197" formatCode="#,##0_);[Red]\(#,##0\)"/>
    <numFmt numFmtId="198" formatCode="_ * #,##0.0_ ;_ * \-#,##0.0_ ;_ * &quot;-&quot;?_ ;_ @_ "/>
  </numFmts>
  <fonts count="1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CG Times (W1)"/>
      <family val="1"/>
    </font>
    <font>
      <sz val="11"/>
      <color indexed="8"/>
      <name val="Times New Roman"/>
      <family val="1"/>
    </font>
    <font>
      <sz val="10"/>
      <name val="MS Sans Serif"/>
      <family val="2"/>
    </font>
    <font>
      <i/>
      <sz val="8"/>
      <name val="Arial Narrow"/>
      <family val="2"/>
    </font>
    <font>
      <sz val="11"/>
      <name val="?? ?????"/>
      <family val="3"/>
    </font>
    <font>
      <u/>
      <sz val="10"/>
      <color indexed="12"/>
      <name val="MS Sans Serif"/>
      <family val="2"/>
    </font>
    <font>
      <u/>
      <sz val="10"/>
      <color indexed="14"/>
      <name val="MS Sans Serif"/>
      <family val="2"/>
    </font>
    <font>
      <sz val="10"/>
      <name val="Arial"/>
      <family val="2"/>
    </font>
    <font>
      <sz val="11"/>
      <name val="?l?r ?o?S?V?b?N"/>
      <family val="3"/>
    </font>
    <font>
      <sz val="11"/>
      <name val="明朝"/>
      <family val="3"/>
      <charset val="128"/>
    </font>
    <font>
      <sz val="11"/>
      <name val="lr oSVbN"/>
      <family val="3"/>
    </font>
    <font>
      <sz val="9"/>
      <name val="Helv"/>
      <family val="2"/>
    </font>
    <font>
      <sz val="8"/>
      <name val="Helv"/>
      <family val="2"/>
    </font>
    <font>
      <sz val="9"/>
      <name val="CG Times (WN)"/>
      <family val="1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b/>
      <i/>
      <sz val="16"/>
      <name val="Helv"/>
      <family val="2"/>
    </font>
    <font>
      <sz val="10"/>
      <name val="Palatino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6"/>
      <color indexed="8"/>
      <name val="黑体"/>
      <family val="3"/>
    </font>
    <font>
      <sz val="8"/>
      <color indexed="8"/>
      <name val="Arial"/>
      <family val="2"/>
    </font>
    <font>
      <sz val="9"/>
      <color indexed="8"/>
      <name val="宋体"/>
      <charset val="128"/>
    </font>
    <font>
      <sz val="12"/>
      <color indexed="8"/>
      <name val="宋体"/>
      <charset val="128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name val="明朝"/>
      <family val="1"/>
      <charset val="128"/>
    </font>
    <font>
      <b/>
      <i/>
      <sz val="11"/>
      <color theme="1"/>
      <name val="Times New Roman"/>
      <family val="1"/>
    </font>
    <font>
      <i/>
      <sz val="8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1"/>
      <name val="Times New Roman"/>
      <family val="1"/>
    </font>
    <font>
      <i/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i/>
      <sz val="8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ＭＳ Ｐ明朝"/>
      <family val="1"/>
      <charset val="128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ＭＳ Ｐゴシック"/>
      <family val="3"/>
      <charset val="128"/>
    </font>
    <font>
      <b/>
      <sz val="10"/>
      <color theme="1"/>
      <name val="Arial"/>
      <family val="2"/>
    </font>
    <font>
      <b/>
      <sz val="18"/>
      <color theme="1"/>
      <name val="Times New Roman"/>
      <family val="1"/>
    </font>
    <font>
      <i/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i/>
      <sz val="8"/>
      <color theme="1"/>
      <name val="ＭＳ Ｐゴシック"/>
      <family val="3"/>
      <charset val="128"/>
    </font>
    <font>
      <i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i/>
      <sz val="11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Calibri"/>
      <family val="2"/>
    </font>
    <font>
      <sz val="6"/>
      <name val="ＭＳ Ｐゴシック"/>
      <family val="2"/>
      <charset val="128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color theme="2" tint="-0.249977111117893"/>
      <name val="Calibri"/>
      <family val="2"/>
    </font>
    <font>
      <sz val="11"/>
      <color theme="2" tint="-0.249977111117893"/>
      <name val="Calibri"/>
      <family val="2"/>
    </font>
    <font>
      <b/>
      <sz val="16"/>
      <color theme="2" tint="-0.249977111117893"/>
      <name val="ＭＳ Ｐゴシック"/>
      <family val="3"/>
      <charset val="128"/>
    </font>
    <font>
      <sz val="11"/>
      <name val="Calibri"/>
      <family val="2"/>
    </font>
    <font>
      <i/>
      <sz val="11"/>
      <color indexed="8"/>
      <name val="ＭＳ Ｐ明朝"/>
      <family val="1"/>
      <charset val="128"/>
    </font>
    <font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 tint="4.9989318521683403E-2"/>
      <name val="ＭＳ Ｐゴシック"/>
      <family val="3"/>
      <charset val="128"/>
    </font>
    <font>
      <b/>
      <sz val="11"/>
      <color theme="1" tint="4.9989318521683403E-2"/>
      <name val="ＭＳ Ｐ明朝"/>
      <family val="1"/>
      <charset val="128"/>
    </font>
    <font>
      <b/>
      <sz val="9"/>
      <color theme="1" tint="4.9989318521683403E-2"/>
      <name val="Times New Roman"/>
      <family val="1"/>
    </font>
    <font>
      <b/>
      <i/>
      <sz val="8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i/>
      <sz val="8"/>
      <color theme="1" tint="4.9989318521683403E-2"/>
      <name val="Times New Roman"/>
      <family val="1"/>
    </font>
    <font>
      <b/>
      <sz val="11"/>
      <color theme="1" tint="4.9989318521683403E-2"/>
      <name val="ＭＳ Ｐゴシック"/>
      <family val="3"/>
      <charset val="128"/>
    </font>
    <font>
      <i/>
      <sz val="9"/>
      <color theme="1" tint="4.9989318521683403E-2"/>
      <name val="Times New Roman"/>
      <family val="1"/>
    </font>
    <font>
      <sz val="11"/>
      <color theme="1" tint="4.9989318521683403E-2"/>
      <name val="ＭＳ Ｐ明朝"/>
      <family val="1"/>
      <charset val="128"/>
    </font>
    <font>
      <b/>
      <i/>
      <sz val="9"/>
      <color theme="1" tint="4.9989318521683403E-2"/>
      <name val="Times New Roman"/>
      <family val="1"/>
    </font>
    <font>
      <sz val="9"/>
      <color theme="1" tint="4.9989318521683403E-2"/>
      <name val="ＭＳ Ｐゴシック"/>
      <family val="3"/>
      <charset val="128"/>
    </font>
    <font>
      <b/>
      <sz val="12"/>
      <color theme="1" tint="4.9989318521683403E-2"/>
      <name val="ＭＳ Ｐ明朝"/>
      <family val="1"/>
      <charset val="128"/>
    </font>
    <font>
      <b/>
      <sz val="12"/>
      <color theme="1" tint="4.9989318521683403E-2"/>
      <name val="Times New Roman"/>
      <family val="1"/>
    </font>
    <font>
      <i/>
      <sz val="11"/>
      <color theme="1" tint="4.9989318521683403E-2"/>
      <name val="Times New Roman"/>
      <family val="1"/>
    </font>
    <font>
      <b/>
      <sz val="20"/>
      <color theme="1" tint="4.9989318521683403E-2"/>
      <name val="ＭＳ Ｐゴシック"/>
      <family val="3"/>
      <charset val="128"/>
    </font>
    <font>
      <i/>
      <sz val="11"/>
      <color theme="1" tint="4.9989318521683403E-2"/>
      <name val="ＭＳ Ｐ明朝"/>
      <family val="1"/>
      <charset val="128"/>
    </font>
    <font>
      <i/>
      <sz val="8"/>
      <color theme="1" tint="4.9989318521683403E-2"/>
      <name val="ＭＳ Ｐゴシック"/>
      <family val="3"/>
      <charset val="128"/>
    </font>
    <font>
      <i/>
      <sz val="11"/>
      <color theme="1" tint="4.9989318521683403E-2"/>
      <name val="ＭＳ Ｐゴシック"/>
      <family val="3"/>
      <charset val="128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0C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A32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200"/>
        <bgColor indexed="64"/>
      </patternFill>
    </fill>
    <fill>
      <patternFill patternType="solid">
        <fgColor theme="0" tint="-0.14999847407452621"/>
        <bgColor indexed="64"/>
      </patternFill>
    </fill>
  </fills>
  <borders count="11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03">
    <xf numFmtId="0" fontId="0" fillId="0" borderId="0"/>
    <xf numFmtId="0" fontId="3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40" fontId="6" fillId="4" borderId="0">
      <alignment horizontal="right"/>
    </xf>
    <xf numFmtId="38" fontId="7" fillId="0" borderId="0" applyFont="0" applyFill="0" applyBorder="0" applyAlignment="0" applyProtection="0"/>
    <xf numFmtId="6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5" fillId="0" borderId="0"/>
    <xf numFmtId="0" fontId="13" fillId="0" borderId="0"/>
    <xf numFmtId="180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8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/>
    <xf numFmtId="0" fontId="16" fillId="0" borderId="0">
      <protection locked="0"/>
    </xf>
    <xf numFmtId="184" fontId="12" fillId="0" borderId="0" applyFont="0" applyFill="0" applyBorder="0" applyAlignment="0" applyProtection="0"/>
    <xf numFmtId="3" fontId="17" fillId="6" borderId="56" applyNumberFormat="0" applyFont="0" applyBorder="0" applyAlignment="0" applyProtection="0">
      <alignment horizontal="right"/>
    </xf>
    <xf numFmtId="185" fontId="18" fillId="0" borderId="0" applyNumberFormat="0" applyFont="0" applyBorder="0" applyAlignment="0" applyProtection="0"/>
    <xf numFmtId="186" fontId="12" fillId="0" borderId="0" applyFont="0" applyFill="0" applyBorder="0" applyAlignment="0" applyProtection="0"/>
    <xf numFmtId="187" fontId="12" fillId="0" borderId="0">
      <protection locked="0"/>
    </xf>
    <xf numFmtId="0" fontId="10" fillId="0" borderId="0" applyNumberFormat="0" applyFill="0" applyBorder="0" applyAlignment="0" applyProtection="0"/>
    <xf numFmtId="38" fontId="19" fillId="2" borderId="0" applyNumberFormat="0" applyBorder="0" applyAlignment="0" applyProtection="0"/>
    <xf numFmtId="188" fontId="12" fillId="0" borderId="0">
      <protection locked="0"/>
    </xf>
    <xf numFmtId="188" fontId="12" fillId="0" borderId="0">
      <protection locked="0"/>
    </xf>
    <xf numFmtId="189" fontId="17" fillId="0" borderId="57" applyFont="0" applyFill="0" applyBorder="0" applyAlignment="0" applyProtection="0"/>
    <xf numFmtId="10" fontId="19" fillId="7" borderId="7" applyNumberFormat="0" applyBorder="0" applyAlignment="0" applyProtection="0"/>
    <xf numFmtId="1" fontId="20" fillId="0" borderId="0" applyProtection="0">
      <protection locked="0"/>
    </xf>
    <xf numFmtId="19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2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94" fontId="22" fillId="0" borderId="0"/>
    <xf numFmtId="0" fontId="23" fillId="0" borderId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24" fillId="4" borderId="0">
      <alignment horizontal="right"/>
    </xf>
    <xf numFmtId="0" fontId="25" fillId="4" borderId="6"/>
    <xf numFmtId="0" fontId="25" fillId="0" borderId="0" applyBorder="0">
      <alignment horizontal="centerContinuous"/>
    </xf>
    <xf numFmtId="0" fontId="26" fillId="0" borderId="0" applyBorder="0">
      <alignment horizontal="centerContinuous"/>
    </xf>
    <xf numFmtId="10" fontId="12" fillId="0" borderId="0" applyFont="0" applyFill="0" applyBorder="0" applyAlignment="0" applyProtection="0"/>
    <xf numFmtId="0" fontId="27" fillId="8" borderId="0">
      <alignment horizontal="center" vertical="top"/>
    </xf>
    <xf numFmtId="0" fontId="28" fillId="8" borderId="0">
      <alignment horizontal="right" vertical="top"/>
    </xf>
    <xf numFmtId="0" fontId="29" fillId="9" borderId="0">
      <alignment horizontal="center" vertical="center"/>
    </xf>
    <xf numFmtId="0" fontId="29" fillId="9" borderId="0">
      <alignment horizontal="right" vertical="top"/>
    </xf>
    <xf numFmtId="0" fontId="29" fillId="9" borderId="0">
      <alignment horizontal="right" vertical="center"/>
    </xf>
    <xf numFmtId="0" fontId="29" fillId="8" borderId="0">
      <alignment horizontal="right" vertical="top"/>
    </xf>
    <xf numFmtId="0" fontId="28" fillId="8" borderId="0">
      <alignment horizontal="left" vertical="top"/>
    </xf>
    <xf numFmtId="0" fontId="29" fillId="8" borderId="0">
      <alignment horizontal="right" vertical="top"/>
    </xf>
    <xf numFmtId="0" fontId="30" fillId="8" borderId="0">
      <alignment horizontal="center" vertical="center"/>
    </xf>
    <xf numFmtId="0" fontId="29" fillId="8" borderId="0">
      <alignment horizontal="center" vertical="center"/>
    </xf>
    <xf numFmtId="0" fontId="29" fillId="8" borderId="0">
      <alignment horizontal="right" vertical="top"/>
    </xf>
    <xf numFmtId="0" fontId="29" fillId="8" borderId="0">
      <alignment horizontal="center" vertical="top"/>
    </xf>
    <xf numFmtId="0" fontId="29" fillId="8" borderId="0">
      <alignment horizontal="left" vertical="top"/>
    </xf>
    <xf numFmtId="0" fontId="29" fillId="8" borderId="0">
      <alignment horizontal="right" vertical="center"/>
    </xf>
    <xf numFmtId="0" fontId="31" fillId="0" borderId="0" applyNumberFormat="0" applyBorder="0" applyAlignment="0"/>
    <xf numFmtId="0" fontId="32" fillId="0" borderId="0" applyNumberFormat="0" applyBorder="0" applyAlignment="0"/>
    <xf numFmtId="188" fontId="12" fillId="0" borderId="58">
      <protection locked="0"/>
    </xf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38" fontId="7" fillId="0" borderId="0" applyFill="0" applyBorder="0" applyAlignment="0" applyProtection="0"/>
    <xf numFmtId="38" fontId="7" fillId="0" borderId="0" applyFill="0" applyBorder="0" applyProtection="0">
      <alignment vertical="center"/>
    </xf>
    <xf numFmtId="0" fontId="33" fillId="0" borderId="0"/>
    <xf numFmtId="193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8" fontId="34" fillId="0" borderId="0" applyFont="0" applyFill="0" applyBorder="0" applyAlignment="0" applyProtection="0"/>
    <xf numFmtId="6" fontId="34" fillId="0" borderId="0" applyFont="0" applyFill="0" applyBorder="0" applyAlignment="0" applyProtection="0"/>
    <xf numFmtId="0" fontId="14" fillId="0" borderId="0"/>
    <xf numFmtId="38" fontId="14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7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54">
    <xf numFmtId="0" fontId="0" fillId="0" borderId="0" xfId="0"/>
    <xf numFmtId="0" fontId="44" fillId="0" borderId="0" xfId="0" applyFont="1"/>
    <xf numFmtId="0" fontId="44" fillId="0" borderId="0" xfId="0" applyFont="1" applyProtection="1">
      <protection locked="0"/>
    </xf>
    <xf numFmtId="0" fontId="45" fillId="0" borderId="0" xfId="0" applyFont="1" applyAlignment="1">
      <alignment horizontal="left"/>
    </xf>
    <xf numFmtId="0" fontId="55" fillId="0" borderId="0" xfId="0" applyFont="1"/>
    <xf numFmtId="0" fontId="56" fillId="0" borderId="0" xfId="0" applyFont="1" applyProtection="1">
      <protection locked="0"/>
    </xf>
    <xf numFmtId="0" fontId="58" fillId="0" borderId="0" xfId="0" applyFont="1" applyAlignment="1">
      <alignment horizontal="right"/>
    </xf>
    <xf numFmtId="0" fontId="44" fillId="0" borderId="0" xfId="0" applyFont="1" applyAlignment="1">
      <alignment horizontal="center"/>
    </xf>
    <xf numFmtId="0" fontId="56" fillId="0" borderId="0" xfId="0" applyFont="1"/>
    <xf numFmtId="176" fontId="44" fillId="0" borderId="0" xfId="2" applyNumberFormat="1" applyFont="1"/>
    <xf numFmtId="0" fontId="44" fillId="0" borderId="0" xfId="0" applyFont="1" applyAlignment="1">
      <alignment vertical="top"/>
    </xf>
    <xf numFmtId="38" fontId="44" fillId="0" borderId="0" xfId="3" applyFont="1"/>
    <xf numFmtId="38" fontId="60" fillId="0" borderId="0" xfId="3" applyFont="1"/>
    <xf numFmtId="176" fontId="43" fillId="0" borderId="0" xfId="2" applyNumberFormat="1" applyFont="1"/>
    <xf numFmtId="38" fontId="61" fillId="0" borderId="0" xfId="3" applyFont="1"/>
    <xf numFmtId="0" fontId="62" fillId="0" borderId="0" xfId="0" applyFont="1" applyAlignment="1">
      <alignment horizontal="right"/>
    </xf>
    <xf numFmtId="38" fontId="62" fillId="0" borderId="0" xfId="3" applyFont="1"/>
    <xf numFmtId="38" fontId="63" fillId="0" borderId="0" xfId="3" applyFont="1"/>
    <xf numFmtId="38" fontId="44" fillId="0" borderId="0" xfId="0" applyNumberFormat="1" applyFont="1"/>
    <xf numFmtId="0" fontId="56" fillId="0" borderId="16" xfId="0" applyFont="1" applyBorder="1" applyProtection="1">
      <protection locked="0"/>
    </xf>
    <xf numFmtId="0" fontId="44" fillId="0" borderId="27" xfId="0" applyFont="1" applyBorder="1" applyAlignment="1">
      <alignment horizontal="center"/>
    </xf>
    <xf numFmtId="0" fontId="44" fillId="0" borderId="20" xfId="0" applyFont="1" applyBorder="1" applyAlignment="1">
      <alignment horizontal="center"/>
    </xf>
    <xf numFmtId="0" fontId="44" fillId="0" borderId="28" xfId="0" applyFont="1" applyBorder="1" applyAlignment="1">
      <alignment horizontal="center"/>
    </xf>
    <xf numFmtId="0" fontId="37" fillId="0" borderId="48" xfId="0" applyFont="1" applyBorder="1"/>
    <xf numFmtId="0" fontId="58" fillId="0" borderId="0" xfId="0" applyFont="1"/>
    <xf numFmtId="0" fontId="66" fillId="0" borderId="0" xfId="0" applyFont="1"/>
    <xf numFmtId="38" fontId="44" fillId="0" borderId="0" xfId="3" applyFont="1" applyFill="1"/>
    <xf numFmtId="38" fontId="44" fillId="0" borderId="0" xfId="3" applyFont="1" applyFill="1" applyAlignment="1">
      <alignment vertical="top"/>
    </xf>
    <xf numFmtId="0" fontId="62" fillId="0" borderId="0" xfId="0" applyFont="1"/>
    <xf numFmtId="0" fontId="62" fillId="0" borderId="0" xfId="0" applyFont="1" applyProtection="1">
      <protection locked="0"/>
    </xf>
    <xf numFmtId="38" fontId="44" fillId="0" borderId="0" xfId="3" applyFont="1" applyProtection="1">
      <protection locked="0"/>
    </xf>
    <xf numFmtId="0" fontId="62" fillId="0" borderId="0" xfId="0" applyFont="1" applyAlignment="1" applyProtection="1">
      <alignment horizontal="left"/>
      <protection locked="0"/>
    </xf>
    <xf numFmtId="38" fontId="61" fillId="0" borderId="0" xfId="3" applyFont="1" applyProtection="1">
      <protection locked="0"/>
    </xf>
    <xf numFmtId="176" fontId="43" fillId="0" borderId="0" xfId="2" applyNumberFormat="1" applyFont="1" applyFill="1" applyBorder="1" applyProtection="1">
      <protection locked="0"/>
    </xf>
    <xf numFmtId="38" fontId="61" fillId="0" borderId="0" xfId="3" applyFont="1" applyFill="1" applyBorder="1" applyProtection="1">
      <protection locked="0"/>
    </xf>
    <xf numFmtId="176" fontId="43" fillId="0" borderId="0" xfId="2" applyNumberFormat="1" applyFont="1" applyProtection="1">
      <protection locked="0"/>
    </xf>
    <xf numFmtId="177" fontId="43" fillId="0" borderId="0" xfId="2" applyNumberFormat="1" applyFont="1" applyAlignment="1" applyProtection="1">
      <protection locked="0"/>
    </xf>
    <xf numFmtId="0" fontId="44" fillId="0" borderId="20" xfId="0" applyFont="1" applyBorder="1"/>
    <xf numFmtId="0" fontId="65" fillId="0" borderId="0" xfId="0" applyFont="1"/>
    <xf numFmtId="0" fontId="56" fillId="0" borderId="15" xfId="0" applyFont="1" applyBorder="1" applyProtection="1">
      <protection locked="0"/>
    </xf>
    <xf numFmtId="38" fontId="37" fillId="0" borderId="3" xfId="3" applyFont="1" applyFill="1" applyBorder="1" applyAlignment="1"/>
    <xf numFmtId="38" fontId="37" fillId="0" borderId="52" xfId="3" applyFont="1" applyFill="1" applyBorder="1" applyAlignment="1"/>
    <xf numFmtId="176" fontId="54" fillId="0" borderId="41" xfId="2" applyNumberFormat="1" applyFont="1" applyBorder="1" applyAlignment="1">
      <alignment vertical="center"/>
    </xf>
    <xf numFmtId="176" fontId="66" fillId="0" borderId="40" xfId="2" applyNumberFormat="1" applyFont="1" applyFill="1" applyBorder="1"/>
    <xf numFmtId="176" fontId="37" fillId="0" borderId="43" xfId="2" applyNumberFormat="1" applyFont="1" applyBorder="1"/>
    <xf numFmtId="176" fontId="42" fillId="0" borderId="43" xfId="2" applyNumberFormat="1" applyFont="1" applyBorder="1"/>
    <xf numFmtId="176" fontId="66" fillId="0" borderId="46" xfId="2" applyNumberFormat="1" applyFont="1" applyFill="1" applyBorder="1"/>
    <xf numFmtId="176" fontId="43" fillId="0" borderId="0" xfId="2" applyNumberFormat="1" applyFont="1" applyFill="1"/>
    <xf numFmtId="38" fontId="60" fillId="0" borderId="0" xfId="3" applyFont="1" applyFill="1"/>
    <xf numFmtId="176" fontId="43" fillId="0" borderId="0" xfId="2" applyNumberFormat="1" applyFont="1" applyFill="1" applyAlignment="1">
      <alignment vertical="top"/>
    </xf>
    <xf numFmtId="38" fontId="60" fillId="0" borderId="0" xfId="3" applyFont="1" applyFill="1" applyAlignment="1">
      <alignment vertical="top"/>
    </xf>
    <xf numFmtId="38" fontId="36" fillId="0" borderId="0" xfId="3" applyFont="1" applyBorder="1" applyAlignment="1">
      <alignment horizontal="center"/>
    </xf>
    <xf numFmtId="176" fontId="49" fillId="0" borderId="0" xfId="2" applyNumberFormat="1" applyFont="1" applyBorder="1" applyAlignment="1">
      <alignment horizontal="center"/>
    </xf>
    <xf numFmtId="38" fontId="52" fillId="0" borderId="0" xfId="3" applyFont="1" applyBorder="1" applyAlignment="1">
      <alignment horizontal="center"/>
    </xf>
    <xf numFmtId="176" fontId="43" fillId="0" borderId="0" xfId="2" applyNumberFormat="1" applyFont="1" applyFill="1" applyBorder="1" applyAlignment="1">
      <alignment horizontal="center"/>
    </xf>
    <xf numFmtId="38" fontId="51" fillId="0" borderId="0" xfId="3" applyFont="1" applyFill="1" applyBorder="1" applyAlignment="1">
      <alignment horizontal="center" wrapText="1"/>
    </xf>
    <xf numFmtId="38" fontId="62" fillId="0" borderId="0" xfId="3" applyFont="1" applyFill="1" applyBorder="1" applyAlignment="1">
      <alignment horizontal="center" wrapText="1"/>
    </xf>
    <xf numFmtId="38" fontId="38" fillId="0" borderId="0" xfId="3" applyFont="1" applyBorder="1" applyAlignment="1">
      <alignment horizontal="center" wrapText="1"/>
    </xf>
    <xf numFmtId="38" fontId="44" fillId="0" borderId="0" xfId="3" applyFont="1" applyBorder="1"/>
    <xf numFmtId="38" fontId="60" fillId="0" borderId="0" xfId="3" applyFont="1" applyBorder="1"/>
    <xf numFmtId="176" fontId="43" fillId="0" borderId="0" xfId="2" applyNumberFormat="1" applyFont="1" applyBorder="1"/>
    <xf numFmtId="38" fontId="61" fillId="0" borderId="0" xfId="3" applyFont="1" applyBorder="1"/>
    <xf numFmtId="176" fontId="60" fillId="0" borderId="0" xfId="3" applyNumberFormat="1" applyFont="1" applyBorder="1"/>
    <xf numFmtId="176" fontId="44" fillId="0" borderId="0" xfId="3" applyNumberFormat="1" applyFont="1" applyBorder="1"/>
    <xf numFmtId="176" fontId="44" fillId="0" borderId="0" xfId="0" applyNumberFormat="1" applyFont="1"/>
    <xf numFmtId="176" fontId="53" fillId="0" borderId="0" xfId="2" applyNumberFormat="1" applyFont="1" applyFill="1" applyBorder="1"/>
    <xf numFmtId="177" fontId="66" fillId="0" borderId="0" xfId="2" applyNumberFormat="1" applyFont="1" applyAlignment="1" applyProtection="1">
      <alignment horizontal="right"/>
      <protection locked="0"/>
    </xf>
    <xf numFmtId="0" fontId="67" fillId="10" borderId="39" xfId="0" applyFont="1" applyFill="1" applyBorder="1"/>
    <xf numFmtId="0" fontId="54" fillId="10" borderId="40" xfId="0" applyFont="1" applyFill="1" applyBorder="1"/>
    <xf numFmtId="0" fontId="54" fillId="10" borderId="41" xfId="0" applyFont="1" applyFill="1" applyBorder="1" applyAlignment="1">
      <alignment horizontal="right"/>
    </xf>
    <xf numFmtId="176" fontId="67" fillId="0" borderId="39" xfId="2" applyNumberFormat="1" applyFont="1" applyBorder="1" applyAlignment="1">
      <alignment horizontal="center"/>
    </xf>
    <xf numFmtId="176" fontId="54" fillId="0" borderId="40" xfId="2" applyNumberFormat="1" applyFont="1" applyBorder="1" applyAlignmen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22" fontId="69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68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70" fillId="0" borderId="12" xfId="0" applyFont="1" applyBorder="1" applyAlignment="1">
      <alignment vertical="center"/>
    </xf>
    <xf numFmtId="0" fontId="70" fillId="0" borderId="69" xfId="0" applyFont="1" applyBorder="1" applyAlignment="1">
      <alignment horizontal="center" vertical="center" shrinkToFit="1"/>
    </xf>
    <xf numFmtId="0" fontId="70" fillId="0" borderId="46" xfId="0" applyFont="1" applyBorder="1" applyAlignment="1">
      <alignment horizontal="center" vertical="center" shrinkToFit="1"/>
    </xf>
    <xf numFmtId="0" fontId="70" fillId="0" borderId="63" xfId="0" applyFont="1" applyBorder="1" applyAlignment="1">
      <alignment horizontal="center" vertical="center" shrinkToFit="1"/>
    </xf>
    <xf numFmtId="0" fontId="70" fillId="0" borderId="70" xfId="0" applyFont="1" applyBorder="1" applyAlignment="1">
      <alignment horizontal="center" vertical="center"/>
    </xf>
    <xf numFmtId="0" fontId="70" fillId="0" borderId="40" xfId="0" applyFont="1" applyBorder="1" applyAlignment="1">
      <alignment horizontal="center" vertical="center"/>
    </xf>
    <xf numFmtId="0" fontId="70" fillId="0" borderId="64" xfId="0" applyFont="1" applyBorder="1" applyAlignment="1">
      <alignment horizontal="center" vertical="center" wrapText="1"/>
    </xf>
    <xf numFmtId="0" fontId="70" fillId="0" borderId="15" xfId="0" applyFont="1" applyBorder="1" applyAlignment="1">
      <alignment vertical="center"/>
    </xf>
    <xf numFmtId="0" fontId="70" fillId="0" borderId="16" xfId="0" applyFont="1" applyBorder="1" applyAlignment="1">
      <alignment vertical="center"/>
    </xf>
    <xf numFmtId="0" fontId="70" fillId="0" borderId="62" xfId="0" applyFont="1" applyBorder="1" applyAlignment="1">
      <alignment vertical="center"/>
    </xf>
    <xf numFmtId="197" fontId="70" fillId="0" borderId="37" xfId="90" applyNumberFormat="1" applyFont="1" applyBorder="1" applyAlignment="1">
      <alignment vertical="center"/>
    </xf>
    <xf numFmtId="197" fontId="70" fillId="0" borderId="55" xfId="90" applyNumberFormat="1" applyFont="1" applyBorder="1" applyAlignment="1">
      <alignment vertical="center"/>
    </xf>
    <xf numFmtId="197" fontId="70" fillId="0" borderId="71" xfId="90" applyNumberFormat="1" applyFont="1" applyBorder="1" applyAlignment="1">
      <alignment vertical="center"/>
    </xf>
    <xf numFmtId="197" fontId="70" fillId="0" borderId="72" xfId="90" applyNumberFormat="1" applyFont="1" applyBorder="1" applyAlignment="1">
      <alignment vertical="center"/>
    </xf>
    <xf numFmtId="197" fontId="70" fillId="0" borderId="16" xfId="90" applyNumberFormat="1" applyFont="1" applyBorder="1" applyAlignment="1">
      <alignment vertical="center"/>
    </xf>
    <xf numFmtId="197" fontId="70" fillId="0" borderId="73" xfId="90" applyNumberFormat="1" applyFont="1" applyBorder="1" applyAlignment="1">
      <alignment vertical="center"/>
    </xf>
    <xf numFmtId="0" fontId="70" fillId="0" borderId="18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197" fontId="70" fillId="0" borderId="38" xfId="90" applyNumberFormat="1" applyFont="1" applyBorder="1" applyAlignment="1">
      <alignment vertical="center"/>
    </xf>
    <xf numFmtId="197" fontId="70" fillId="0" borderId="2" xfId="90" applyNumberFormat="1" applyFont="1" applyBorder="1" applyAlignment="1">
      <alignment vertical="center"/>
    </xf>
    <xf numFmtId="197" fontId="70" fillId="0" borderId="74" xfId="90" applyNumberFormat="1" applyFont="1" applyBorder="1" applyAlignment="1">
      <alignment vertical="center"/>
    </xf>
    <xf numFmtId="197" fontId="70" fillId="0" borderId="0" xfId="90" applyNumberFormat="1" applyFont="1" applyBorder="1" applyAlignment="1">
      <alignment vertical="center"/>
    </xf>
    <xf numFmtId="197" fontId="70" fillId="0" borderId="13" xfId="90" applyNumberFormat="1" applyFont="1" applyBorder="1" applyAlignment="1">
      <alignment vertical="center"/>
    </xf>
    <xf numFmtId="38" fontId="71" fillId="0" borderId="0" xfId="90" applyFont="1">
      <alignment vertical="center"/>
    </xf>
    <xf numFmtId="197" fontId="0" fillId="0" borderId="0" xfId="0" applyNumberFormat="1" applyAlignment="1">
      <alignment vertical="center"/>
    </xf>
    <xf numFmtId="0" fontId="70" fillId="0" borderId="75" xfId="0" applyFont="1" applyBorder="1" applyAlignment="1">
      <alignment vertical="center"/>
    </xf>
    <xf numFmtId="0" fontId="70" fillId="0" borderId="76" xfId="0" applyFont="1" applyBorder="1" applyAlignment="1">
      <alignment vertical="center"/>
    </xf>
    <xf numFmtId="0" fontId="70" fillId="0" borderId="66" xfId="0" applyFont="1" applyBorder="1" applyAlignment="1">
      <alignment vertical="center"/>
    </xf>
    <xf numFmtId="197" fontId="70" fillId="0" borderId="77" xfId="90" applyNumberFormat="1" applyFont="1" applyBorder="1" applyAlignment="1">
      <alignment vertical="center"/>
    </xf>
    <xf numFmtId="197" fontId="70" fillId="0" borderId="6" xfId="90" applyNumberFormat="1" applyFont="1" applyBorder="1" applyAlignment="1">
      <alignment vertical="center"/>
    </xf>
    <xf numFmtId="197" fontId="70" fillId="0" borderId="78" xfId="90" applyNumberFormat="1" applyFont="1" applyBorder="1" applyAlignment="1">
      <alignment vertical="center"/>
    </xf>
    <xf numFmtId="197" fontId="70" fillId="0" borderId="79" xfId="90" applyNumberFormat="1" applyFont="1" applyBorder="1" applyAlignment="1">
      <alignment vertical="center"/>
    </xf>
    <xf numFmtId="197" fontId="70" fillId="0" borderId="76" xfId="90" applyNumberFormat="1" applyFont="1" applyBorder="1" applyAlignment="1">
      <alignment horizontal="right" vertical="center"/>
    </xf>
    <xf numFmtId="197" fontId="70" fillId="0" borderId="68" xfId="90" applyNumberFormat="1" applyFont="1" applyBorder="1" applyAlignment="1">
      <alignment vertical="center"/>
    </xf>
    <xf numFmtId="197" fontId="70" fillId="0" borderId="0" xfId="90" quotePrefix="1" applyNumberFormat="1" applyFont="1" applyBorder="1" applyAlignment="1">
      <alignment horizontal="right" vertical="center"/>
    </xf>
    <xf numFmtId="197" fontId="70" fillId="0" borderId="0" xfId="90" applyNumberFormat="1" applyFont="1" applyBorder="1" applyAlignment="1">
      <alignment horizontal="right" vertical="center"/>
    </xf>
    <xf numFmtId="0" fontId="70" fillId="0" borderId="65" xfId="0" applyFont="1" applyBorder="1" applyAlignment="1">
      <alignment vertical="center"/>
    </xf>
    <xf numFmtId="0" fontId="70" fillId="0" borderId="11" xfId="0" applyFont="1" applyBorder="1" applyAlignment="1">
      <alignment vertical="center"/>
    </xf>
    <xf numFmtId="0" fontId="70" fillId="0" borderId="59" xfId="0" applyFont="1" applyBorder="1" applyAlignment="1">
      <alignment vertical="center"/>
    </xf>
    <xf numFmtId="197" fontId="70" fillId="0" borderId="67" xfId="90" applyNumberFormat="1" applyFont="1" applyBorder="1" applyAlignment="1">
      <alignment vertical="center"/>
    </xf>
    <xf numFmtId="197" fontId="70" fillId="0" borderId="14" xfId="90" applyNumberFormat="1" applyFont="1" applyBorder="1" applyAlignment="1">
      <alignment vertical="center"/>
    </xf>
    <xf numFmtId="197" fontId="70" fillId="0" borderId="5" xfId="90" applyNumberFormat="1" applyFont="1" applyBorder="1" applyAlignment="1">
      <alignment vertical="center"/>
    </xf>
    <xf numFmtId="197" fontId="70" fillId="0" borderId="80" xfId="90" applyNumberFormat="1" applyFont="1" applyBorder="1" applyAlignment="1">
      <alignment vertical="center"/>
    </xf>
    <xf numFmtId="197" fontId="70" fillId="0" borderId="11" xfId="90" applyNumberFormat="1" applyFont="1" applyBorder="1" applyAlignment="1">
      <alignment vertical="center"/>
    </xf>
    <xf numFmtId="197" fontId="70" fillId="0" borderId="60" xfId="90" applyNumberFormat="1" applyFont="1" applyBorder="1" applyAlignment="1">
      <alignment vertical="center"/>
    </xf>
    <xf numFmtId="0" fontId="70" fillId="11" borderId="81" xfId="0" applyFont="1" applyFill="1" applyBorder="1" applyAlignment="1">
      <alignment vertical="center"/>
    </xf>
    <xf numFmtId="0" fontId="70" fillId="11" borderId="82" xfId="0" applyFont="1" applyFill="1" applyBorder="1" applyAlignment="1">
      <alignment vertical="center"/>
    </xf>
    <xf numFmtId="0" fontId="70" fillId="11" borderId="83" xfId="0" applyFont="1" applyFill="1" applyBorder="1" applyAlignment="1">
      <alignment vertical="center"/>
    </xf>
    <xf numFmtId="197" fontId="70" fillId="11" borderId="84" xfId="90" applyNumberFormat="1" applyFont="1" applyFill="1" applyBorder="1" applyAlignment="1">
      <alignment vertical="center"/>
    </xf>
    <xf numFmtId="197" fontId="70" fillId="11" borderId="85" xfId="90" applyNumberFormat="1" applyFont="1" applyFill="1" applyBorder="1" applyAlignment="1">
      <alignment vertical="center"/>
    </xf>
    <xf numFmtId="197" fontId="70" fillId="11" borderId="86" xfId="90" applyNumberFormat="1" applyFont="1" applyFill="1" applyBorder="1" applyAlignment="1">
      <alignment vertical="center"/>
    </xf>
    <xf numFmtId="197" fontId="70" fillId="11" borderId="87" xfId="90" applyNumberFormat="1" applyFont="1" applyFill="1" applyBorder="1" applyAlignment="1">
      <alignment vertical="center"/>
    </xf>
    <xf numFmtId="197" fontId="70" fillId="11" borderId="82" xfId="90" applyNumberFormat="1" applyFont="1" applyFill="1" applyBorder="1" applyAlignment="1">
      <alignment vertical="center"/>
    </xf>
    <xf numFmtId="197" fontId="70" fillId="11" borderId="88" xfId="90" applyNumberFormat="1" applyFont="1" applyFill="1" applyBorder="1" applyAlignment="1">
      <alignment vertical="center"/>
    </xf>
    <xf numFmtId="0" fontId="70" fillId="0" borderId="89" xfId="0" applyFont="1" applyBorder="1" applyAlignment="1">
      <alignment vertical="center"/>
    </xf>
    <xf numFmtId="0" fontId="70" fillId="0" borderId="90" xfId="0" applyFont="1" applyBorder="1" applyAlignment="1">
      <alignment vertical="center"/>
    </xf>
    <xf numFmtId="0" fontId="70" fillId="0" borderId="91" xfId="0" applyFont="1" applyBorder="1" applyAlignment="1">
      <alignment vertical="center"/>
    </xf>
    <xf numFmtId="197" fontId="70" fillId="0" borderId="92" xfId="90" applyNumberFormat="1" applyFont="1" applyFill="1" applyBorder="1" applyAlignment="1">
      <alignment vertical="center"/>
    </xf>
    <xf numFmtId="197" fontId="70" fillId="0" borderId="93" xfId="90" applyNumberFormat="1" applyFont="1" applyFill="1" applyBorder="1" applyAlignment="1">
      <alignment vertical="center"/>
    </xf>
    <xf numFmtId="197" fontId="70" fillId="0" borderId="94" xfId="90" applyNumberFormat="1" applyFont="1" applyFill="1" applyBorder="1" applyAlignment="1">
      <alignment vertical="center"/>
    </xf>
    <xf numFmtId="197" fontId="70" fillId="0" borderId="95" xfId="90" applyNumberFormat="1" applyFont="1" applyFill="1" applyBorder="1" applyAlignment="1">
      <alignment vertical="center"/>
    </xf>
    <xf numFmtId="197" fontId="70" fillId="0" borderId="90" xfId="90" applyNumberFormat="1" applyFont="1" applyBorder="1" applyAlignment="1">
      <alignment vertical="center"/>
    </xf>
    <xf numFmtId="197" fontId="70" fillId="0" borderId="96" xfId="90" applyNumberFormat="1" applyFont="1" applyBorder="1" applyAlignment="1">
      <alignment vertical="center"/>
    </xf>
    <xf numFmtId="0" fontId="70" fillId="0" borderId="39" xfId="0" applyFont="1" applyBorder="1" applyAlignment="1">
      <alignment vertical="center"/>
    </xf>
    <xf numFmtId="0" fontId="70" fillId="0" borderId="40" xfId="0" applyFont="1" applyBorder="1" applyAlignment="1">
      <alignment vertical="center"/>
    </xf>
    <xf numFmtId="0" fontId="70" fillId="0" borderId="61" xfId="0" applyFont="1" applyBorder="1" applyAlignment="1">
      <alignment vertical="center"/>
    </xf>
    <xf numFmtId="197" fontId="70" fillId="0" borderId="69" xfId="90" applyNumberFormat="1" applyFont="1" applyBorder="1" applyAlignment="1">
      <alignment vertical="center"/>
    </xf>
    <xf numFmtId="197" fontId="70" fillId="0" borderId="46" xfId="90" applyNumberFormat="1" applyFont="1" applyBorder="1" applyAlignment="1">
      <alignment vertical="center"/>
    </xf>
    <xf numFmtId="197" fontId="70" fillId="0" borderId="63" xfId="90" applyNumberFormat="1" applyFont="1" applyBorder="1" applyAlignment="1">
      <alignment vertical="center"/>
    </xf>
    <xf numFmtId="197" fontId="70" fillId="0" borderId="70" xfId="90" applyNumberFormat="1" applyFont="1" applyBorder="1" applyAlignment="1">
      <alignment vertical="center"/>
    </xf>
    <xf numFmtId="197" fontId="70" fillId="0" borderId="40" xfId="90" applyNumberFormat="1" applyFont="1" applyBorder="1" applyAlignment="1">
      <alignment vertical="center"/>
    </xf>
    <xf numFmtId="197" fontId="70" fillId="0" borderId="64" xfId="90" applyNumberFormat="1" applyFont="1" applyBorder="1" applyAlignment="1">
      <alignment vertical="center"/>
    </xf>
    <xf numFmtId="188" fontId="70" fillId="0" borderId="0" xfId="89" applyNumberFormat="1" applyFont="1" applyBorder="1" applyAlignment="1">
      <alignment vertical="center"/>
    </xf>
    <xf numFmtId="197" fontId="70" fillId="0" borderId="97" xfId="90" applyNumberFormat="1" applyFont="1" applyBorder="1" applyAlignment="1">
      <alignment vertical="center"/>
    </xf>
    <xf numFmtId="197" fontId="70" fillId="0" borderId="92" xfId="90" applyNumberFormat="1" applyFont="1" applyBorder="1" applyAlignment="1">
      <alignment vertical="center"/>
    </xf>
    <xf numFmtId="197" fontId="70" fillId="0" borderId="93" xfId="90" applyNumberFormat="1" applyFont="1" applyBorder="1" applyAlignment="1">
      <alignment vertical="center"/>
    </xf>
    <xf numFmtId="197" fontId="70" fillId="0" borderId="94" xfId="90" applyNumberFormat="1" applyFont="1" applyBorder="1" applyAlignment="1">
      <alignment vertical="center"/>
    </xf>
    <xf numFmtId="197" fontId="70" fillId="0" borderId="95" xfId="90" applyNumberFormat="1" applyFont="1" applyBorder="1" applyAlignment="1">
      <alignment vertical="center"/>
    </xf>
    <xf numFmtId="0" fontId="0" fillId="12" borderId="0" xfId="0" applyFill="1" applyAlignment="1">
      <alignment vertical="center"/>
    </xf>
    <xf numFmtId="188" fontId="71" fillId="12" borderId="0" xfId="89" applyNumberFormat="1" applyFont="1" applyFill="1">
      <alignment vertical="center"/>
    </xf>
    <xf numFmtId="0" fontId="0" fillId="0" borderId="0" xfId="0" applyFill="1" applyAlignment="1">
      <alignment vertical="center"/>
    </xf>
    <xf numFmtId="9" fontId="71" fillId="0" borderId="0" xfId="89" applyFont="1" applyFill="1">
      <alignment vertical="center"/>
    </xf>
    <xf numFmtId="38" fontId="71" fillId="0" borderId="0" xfId="90" applyFont="1" applyFill="1">
      <alignment vertical="center"/>
    </xf>
    <xf numFmtId="0" fontId="0" fillId="13" borderId="0" xfId="0" applyFill="1" applyAlignment="1">
      <alignment vertical="center"/>
    </xf>
    <xf numFmtId="188" fontId="71" fillId="13" borderId="0" xfId="89" applyNumberFormat="1" applyFont="1" applyFill="1">
      <alignment vertical="center"/>
    </xf>
    <xf numFmtId="38" fontId="0" fillId="0" borderId="0" xfId="0" applyNumberFormat="1" applyAlignment="1">
      <alignment vertical="center"/>
    </xf>
    <xf numFmtId="0" fontId="0" fillId="14" borderId="0" xfId="0" applyFill="1" applyAlignment="1">
      <alignment vertical="center"/>
    </xf>
    <xf numFmtId="188" fontId="71" fillId="14" borderId="0" xfId="89" applyNumberFormat="1" applyFont="1" applyFill="1">
      <alignment vertical="center"/>
    </xf>
    <xf numFmtId="0" fontId="72" fillId="0" borderId="0" xfId="0" applyFont="1" applyAlignment="1">
      <alignment vertical="center"/>
    </xf>
    <xf numFmtId="0" fontId="0" fillId="0" borderId="0" xfId="0" applyFill="1" applyAlignment="1">
      <alignment horizontal="right" vertical="center"/>
    </xf>
    <xf numFmtId="0" fontId="70" fillId="0" borderId="7" xfId="0" applyFont="1" applyBorder="1" applyAlignment="1">
      <alignment horizontal="center" vertical="center"/>
    </xf>
    <xf numFmtId="0" fontId="70" fillId="0" borderId="7" xfId="0" applyFont="1" applyBorder="1" applyAlignment="1">
      <alignment horizontal="center" vertical="center" shrinkToFit="1"/>
    </xf>
    <xf numFmtId="0" fontId="70" fillId="0" borderId="7" xfId="0" applyFont="1" applyBorder="1" applyAlignment="1">
      <alignment horizontal="center" vertical="center" wrapText="1"/>
    </xf>
    <xf numFmtId="197" fontId="70" fillId="0" borderId="7" xfId="90" applyNumberFormat="1" applyFont="1" applyBorder="1" applyAlignment="1">
      <alignment vertical="center"/>
    </xf>
    <xf numFmtId="38" fontId="70" fillId="0" borderId="7" xfId="90" applyFont="1" applyBorder="1" applyAlignment="1">
      <alignment vertical="center"/>
    </xf>
    <xf numFmtId="0" fontId="70" fillId="0" borderId="0" xfId="0" applyFont="1" applyBorder="1" applyAlignment="1">
      <alignment horizontal="center" vertical="center"/>
    </xf>
    <xf numFmtId="0" fontId="70" fillId="0" borderId="0" xfId="0" applyFont="1" applyFill="1" applyBorder="1" applyAlignment="1">
      <alignment horizontal="right" vertical="center"/>
    </xf>
    <xf numFmtId="188" fontId="70" fillId="0" borderId="7" xfId="89" applyNumberFormat="1" applyFont="1" applyBorder="1" applyAlignment="1">
      <alignment horizontal="center" vertical="center" wrapText="1"/>
    </xf>
    <xf numFmtId="197" fontId="70" fillId="15" borderId="38" xfId="90" applyNumberFormat="1" applyFont="1" applyFill="1" applyBorder="1" applyAlignment="1">
      <alignment vertical="center"/>
    </xf>
    <xf numFmtId="197" fontId="70" fillId="15" borderId="4" xfId="90" applyNumberFormat="1" applyFont="1" applyFill="1" applyBorder="1" applyAlignment="1">
      <alignment vertical="center"/>
    </xf>
    <xf numFmtId="197" fontId="70" fillId="15" borderId="2" xfId="90" applyNumberFormat="1" applyFont="1" applyFill="1" applyBorder="1" applyAlignment="1">
      <alignment vertical="center"/>
    </xf>
    <xf numFmtId="197" fontId="70" fillId="15" borderId="74" xfId="90" applyNumberFormat="1" applyFont="1" applyFill="1" applyBorder="1" applyAlignment="1">
      <alignment vertical="center"/>
    </xf>
    <xf numFmtId="197" fontId="70" fillId="15" borderId="0" xfId="90" applyNumberFormat="1" applyFont="1" applyFill="1" applyBorder="1" applyAlignment="1">
      <alignment vertical="center"/>
    </xf>
    <xf numFmtId="197" fontId="70" fillId="15" borderId="84" xfId="90" applyNumberFormat="1" applyFont="1" applyFill="1" applyBorder="1" applyAlignment="1">
      <alignment vertical="center"/>
    </xf>
    <xf numFmtId="197" fontId="70" fillId="15" borderId="85" xfId="90" applyNumberFormat="1" applyFont="1" applyFill="1" applyBorder="1" applyAlignment="1">
      <alignment vertical="center"/>
    </xf>
    <xf numFmtId="197" fontId="70" fillId="15" borderId="86" xfId="90" applyNumberFormat="1" applyFont="1" applyFill="1" applyBorder="1" applyAlignment="1">
      <alignment vertical="center"/>
    </xf>
    <xf numFmtId="197" fontId="70" fillId="15" borderId="87" xfId="90" applyNumberFormat="1" applyFont="1" applyFill="1" applyBorder="1" applyAlignment="1">
      <alignment vertical="center"/>
    </xf>
    <xf numFmtId="197" fontId="70" fillId="15" borderId="82" xfId="90" applyNumberFormat="1" applyFont="1" applyFill="1" applyBorder="1" applyAlignment="1">
      <alignment vertical="center"/>
    </xf>
    <xf numFmtId="197" fontId="70" fillId="15" borderId="69" xfId="90" applyNumberFormat="1" applyFont="1" applyFill="1" applyBorder="1" applyAlignment="1">
      <alignment vertical="center"/>
    </xf>
    <xf numFmtId="197" fontId="70" fillId="15" borderId="46" xfId="90" applyNumberFormat="1" applyFont="1" applyFill="1" applyBorder="1" applyAlignment="1">
      <alignment vertical="center"/>
    </xf>
    <xf numFmtId="197" fontId="70" fillId="15" borderId="63" xfId="90" applyNumberFormat="1" applyFont="1" applyFill="1" applyBorder="1" applyAlignment="1">
      <alignment vertical="center"/>
    </xf>
    <xf numFmtId="197" fontId="70" fillId="15" borderId="70" xfId="90" applyNumberFormat="1" applyFont="1" applyFill="1" applyBorder="1" applyAlignment="1">
      <alignment vertical="center"/>
    </xf>
    <xf numFmtId="197" fontId="70" fillId="15" borderId="40" xfId="90" applyNumberFormat="1" applyFont="1" applyFill="1" applyBorder="1" applyAlignment="1">
      <alignment vertical="center"/>
    </xf>
    <xf numFmtId="197" fontId="70" fillId="15" borderId="13" xfId="90" applyNumberFormat="1" applyFont="1" applyFill="1" applyBorder="1" applyAlignment="1">
      <alignment vertical="center"/>
    </xf>
    <xf numFmtId="197" fontId="70" fillId="15" borderId="88" xfId="90" applyNumberFormat="1" applyFont="1" applyFill="1" applyBorder="1" applyAlignment="1">
      <alignment vertical="center"/>
    </xf>
    <xf numFmtId="197" fontId="70" fillId="15" borderId="64" xfId="90" applyNumberFormat="1" applyFont="1" applyFill="1" applyBorder="1" applyAlignment="1">
      <alignment vertical="center"/>
    </xf>
    <xf numFmtId="0" fontId="73" fillId="0" borderId="0" xfId="94" applyFont="1">
      <alignment vertical="center"/>
    </xf>
    <xf numFmtId="0" fontId="75" fillId="0" borderId="0" xfId="94" applyFont="1">
      <alignment vertical="center"/>
    </xf>
    <xf numFmtId="0" fontId="76" fillId="16" borderId="98" xfId="94" applyFont="1" applyFill="1" applyBorder="1" applyAlignment="1"/>
    <xf numFmtId="0" fontId="77" fillId="16" borderId="98" xfId="94" applyFont="1" applyFill="1" applyBorder="1" applyAlignment="1"/>
    <xf numFmtId="38" fontId="75" fillId="0" borderId="0" xfId="95" applyFont="1">
      <alignment vertical="center"/>
    </xf>
    <xf numFmtId="38" fontId="75" fillId="0" borderId="0" xfId="94" applyNumberFormat="1" applyFont="1" applyAlignment="1"/>
    <xf numFmtId="38" fontId="75" fillId="17" borderId="99" xfId="94" applyNumberFormat="1" applyFont="1" applyFill="1" applyBorder="1" applyAlignment="1"/>
    <xf numFmtId="38" fontId="75" fillId="17" borderId="99" xfId="95" applyFont="1" applyFill="1" applyBorder="1" applyAlignment="1"/>
    <xf numFmtId="3" fontId="75" fillId="0" borderId="0" xfId="94" applyNumberFormat="1" applyFont="1">
      <alignment vertical="center"/>
    </xf>
    <xf numFmtId="0" fontId="44" fillId="0" borderId="0" xfId="94" applyFont="1">
      <alignment vertical="center"/>
    </xf>
    <xf numFmtId="9" fontId="75" fillId="0" borderId="0" xfId="96" applyFont="1">
      <alignment vertical="center"/>
    </xf>
    <xf numFmtId="38" fontId="75" fillId="0" borderId="0" xfId="94" applyNumberFormat="1" applyFont="1">
      <alignment vertical="center"/>
    </xf>
    <xf numFmtId="176" fontId="75" fillId="0" borderId="0" xfId="96" applyNumberFormat="1" applyFont="1">
      <alignment vertical="center"/>
    </xf>
    <xf numFmtId="176" fontId="75" fillId="17" borderId="99" xfId="96" applyNumberFormat="1" applyFont="1" applyFill="1" applyBorder="1" applyAlignment="1"/>
    <xf numFmtId="0" fontId="44" fillId="18" borderId="0" xfId="94" applyFont="1" applyFill="1" applyAlignment="1">
      <alignment horizontal="center" vertical="center"/>
    </xf>
    <xf numFmtId="38" fontId="75" fillId="18" borderId="0" xfId="95" applyFont="1" applyFill="1">
      <alignment vertical="center"/>
    </xf>
    <xf numFmtId="0" fontId="75" fillId="18" borderId="0" xfId="94" applyFont="1" applyFill="1" applyAlignment="1">
      <alignment horizontal="center" vertical="center"/>
    </xf>
    <xf numFmtId="0" fontId="73" fillId="15" borderId="0" xfId="94" applyFont="1" applyFill="1">
      <alignment vertical="center"/>
    </xf>
    <xf numFmtId="0" fontId="73" fillId="19" borderId="0" xfId="94" applyFont="1" applyFill="1">
      <alignment vertical="center"/>
    </xf>
    <xf numFmtId="38" fontId="75" fillId="20" borderId="99" xfId="95" applyFont="1" applyFill="1" applyBorder="1" applyAlignment="1"/>
    <xf numFmtId="38" fontId="75" fillId="0" borderId="0" xfId="95" applyFont="1" applyFill="1">
      <alignment vertical="center"/>
    </xf>
    <xf numFmtId="38" fontId="75" fillId="21" borderId="0" xfId="95" applyFont="1" applyFill="1">
      <alignment vertical="center"/>
    </xf>
    <xf numFmtId="38" fontId="75" fillId="12" borderId="0" xfId="95" applyFont="1" applyFill="1">
      <alignment vertical="center"/>
    </xf>
    <xf numFmtId="38" fontId="75" fillId="23" borderId="0" xfId="95" applyFont="1" applyFill="1">
      <alignment vertical="center"/>
    </xf>
    <xf numFmtId="0" fontId="75" fillId="0" borderId="8" xfId="94" applyFont="1" applyBorder="1">
      <alignment vertical="center"/>
    </xf>
    <xf numFmtId="38" fontId="75" fillId="21" borderId="0" xfId="94" applyNumberFormat="1" applyFont="1" applyFill="1">
      <alignment vertical="center"/>
    </xf>
    <xf numFmtId="38" fontId="75" fillId="23" borderId="0" xfId="94" applyNumberFormat="1" applyFont="1" applyFill="1">
      <alignment vertical="center"/>
    </xf>
    <xf numFmtId="38" fontId="75" fillId="12" borderId="0" xfId="94" applyNumberFormat="1" applyFont="1" applyFill="1">
      <alignment vertical="center"/>
    </xf>
    <xf numFmtId="0" fontId="75" fillId="0" borderId="0" xfId="94" applyFont="1" applyBorder="1">
      <alignment vertical="center"/>
    </xf>
    <xf numFmtId="38" fontId="75" fillId="24" borderId="0" xfId="95" applyFont="1" applyFill="1">
      <alignment vertical="center"/>
    </xf>
    <xf numFmtId="0" fontId="44" fillId="0" borderId="0" xfId="94" applyFont="1" applyBorder="1">
      <alignment vertical="center"/>
    </xf>
    <xf numFmtId="0" fontId="79" fillId="0" borderId="0" xfId="94" applyFont="1">
      <alignment vertical="center"/>
    </xf>
    <xf numFmtId="0" fontId="75" fillId="0" borderId="0" xfId="94" applyFont="1" applyFill="1">
      <alignment vertical="center"/>
    </xf>
    <xf numFmtId="0" fontId="80" fillId="0" borderId="0" xfId="94" applyFont="1">
      <alignment vertical="center"/>
    </xf>
    <xf numFmtId="0" fontId="76" fillId="0" borderId="0" xfId="94" applyFont="1" applyFill="1" applyBorder="1" applyAlignment="1"/>
    <xf numFmtId="38" fontId="75" fillId="0" borderId="0" xfId="95" applyFont="1" applyFill="1" applyBorder="1" applyAlignment="1"/>
    <xf numFmtId="38" fontId="75" fillId="0" borderId="0" xfId="94" applyNumberFormat="1" applyFont="1" applyFill="1">
      <alignment vertical="center"/>
    </xf>
    <xf numFmtId="9" fontId="75" fillId="0" borderId="0" xfId="96" applyFont="1" applyFill="1">
      <alignment vertical="center"/>
    </xf>
    <xf numFmtId="0" fontId="79" fillId="0" borderId="0" xfId="94" applyFont="1" applyAlignment="1">
      <alignment vertical="center" wrapText="1"/>
    </xf>
    <xf numFmtId="0" fontId="73" fillId="0" borderId="0" xfId="94" applyFont="1" applyAlignment="1">
      <alignment vertical="center" wrapText="1"/>
    </xf>
    <xf numFmtId="0" fontId="75" fillId="0" borderId="0" xfId="94" applyFont="1" applyAlignment="1">
      <alignment horizontal="left" vertical="center" indent="1"/>
    </xf>
    <xf numFmtId="0" fontId="75" fillId="24" borderId="0" xfId="94" applyFont="1" applyFill="1">
      <alignment vertical="center"/>
    </xf>
    <xf numFmtId="38" fontId="75" fillId="25" borderId="99" xfId="94" applyNumberFormat="1" applyFont="1" applyFill="1" applyBorder="1" applyAlignment="1"/>
    <xf numFmtId="38" fontId="75" fillId="25" borderId="99" xfId="95" applyFont="1" applyFill="1" applyBorder="1" applyAlignment="1"/>
    <xf numFmtId="176" fontId="75" fillId="0" borderId="0" xfId="96" applyNumberFormat="1" applyFont="1" applyFill="1">
      <alignment vertical="center"/>
    </xf>
    <xf numFmtId="176" fontId="75" fillId="0" borderId="0" xfId="96" applyNumberFormat="1" applyFont="1" applyFill="1" applyBorder="1" applyAlignment="1"/>
    <xf numFmtId="0" fontId="82" fillId="0" borderId="0" xfId="94" applyFont="1">
      <alignment vertical="center"/>
    </xf>
    <xf numFmtId="0" fontId="82" fillId="26" borderId="0" xfId="94" applyFont="1" applyFill="1">
      <alignment vertical="center"/>
    </xf>
    <xf numFmtId="3" fontId="75" fillId="26" borderId="0" xfId="94" applyNumberFormat="1" applyFont="1" applyFill="1">
      <alignment vertical="center"/>
    </xf>
    <xf numFmtId="0" fontId="69" fillId="26" borderId="100" xfId="94" applyFont="1" applyFill="1" applyBorder="1" applyAlignment="1">
      <alignment horizontal="left" vertical="center"/>
    </xf>
    <xf numFmtId="38" fontId="75" fillId="26" borderId="0" xfId="94" applyNumberFormat="1" applyFont="1" applyFill="1">
      <alignment vertical="center"/>
    </xf>
    <xf numFmtId="0" fontId="73" fillId="27" borderId="0" xfId="94" applyFont="1" applyFill="1" applyAlignment="1">
      <alignment vertical="center" wrapText="1"/>
    </xf>
    <xf numFmtId="0" fontId="73" fillId="22" borderId="0" xfId="94" applyFont="1" applyFill="1" applyAlignment="1">
      <alignment vertical="center" wrapText="1"/>
    </xf>
    <xf numFmtId="0" fontId="69" fillId="26" borderId="101" xfId="94" applyFont="1" applyFill="1" applyBorder="1" applyAlignment="1">
      <alignment horizontal="left" vertical="center"/>
    </xf>
    <xf numFmtId="0" fontId="80" fillId="0" borderId="8" xfId="94" applyFont="1" applyBorder="1">
      <alignment vertical="center"/>
    </xf>
    <xf numFmtId="0" fontId="75" fillId="0" borderId="8" xfId="94" applyFont="1" applyFill="1" applyBorder="1">
      <alignment vertical="center"/>
    </xf>
    <xf numFmtId="0" fontId="69" fillId="26" borderId="102" xfId="94" applyFont="1" applyFill="1" applyBorder="1" applyAlignment="1">
      <alignment horizontal="left" vertical="center"/>
    </xf>
    <xf numFmtId="38" fontId="75" fillId="26" borderId="8" xfId="94" applyNumberFormat="1" applyFont="1" applyFill="1" applyBorder="1">
      <alignment vertical="center"/>
    </xf>
    <xf numFmtId="3" fontId="75" fillId="26" borderId="8" xfId="94" applyNumberFormat="1" applyFont="1" applyFill="1" applyBorder="1">
      <alignment vertical="center"/>
    </xf>
    <xf numFmtId="176" fontId="75" fillId="0" borderId="0" xfId="89" applyNumberFormat="1" applyFont="1">
      <alignment vertical="center"/>
    </xf>
    <xf numFmtId="176" fontId="75" fillId="15" borderId="0" xfId="89" applyNumberFormat="1" applyFont="1" applyFill="1">
      <alignment vertical="center"/>
    </xf>
    <xf numFmtId="176" fontId="75" fillId="0" borderId="0" xfId="94" applyNumberFormat="1" applyFont="1">
      <alignment vertical="center"/>
    </xf>
    <xf numFmtId="38" fontId="37" fillId="0" borderId="103" xfId="3" applyFont="1" applyFill="1" applyBorder="1" applyAlignment="1"/>
    <xf numFmtId="176" fontId="91" fillId="0" borderId="0" xfId="2" applyNumberFormat="1" applyFont="1" applyFill="1" applyBorder="1"/>
    <xf numFmtId="176" fontId="95" fillId="0" borderId="0" xfId="2" applyNumberFormat="1" applyFont="1" applyFill="1" applyBorder="1"/>
    <xf numFmtId="0" fontId="97" fillId="10" borderId="39" xfId="0" applyFont="1" applyFill="1" applyBorder="1"/>
    <xf numFmtId="0" fontId="97" fillId="10" borderId="40" xfId="0" applyFont="1" applyFill="1" applyBorder="1"/>
    <xf numFmtId="176" fontId="90" fillId="0" borderId="0" xfId="2" applyNumberFormat="1" applyFont="1" applyFill="1" applyBorder="1" applyAlignment="1">
      <alignment horizontal="right"/>
    </xf>
    <xf numFmtId="38" fontId="94" fillId="0" borderId="0" xfId="3" applyFont="1" applyFill="1" applyBorder="1"/>
    <xf numFmtId="176" fontId="94" fillId="0" borderId="0" xfId="2" applyNumberFormat="1" applyFont="1" applyFill="1" applyBorder="1" applyAlignment="1">
      <alignment horizontal="right"/>
    </xf>
    <xf numFmtId="38" fontId="90" fillId="0" borderId="0" xfId="3" applyFont="1" applyFill="1" applyBorder="1"/>
    <xf numFmtId="176" fontId="94" fillId="0" borderId="0" xfId="2" applyNumberFormat="1" applyFont="1" applyFill="1" applyBorder="1"/>
    <xf numFmtId="176" fontId="89" fillId="0" borderId="0" xfId="2" applyNumberFormat="1" applyFont="1" applyFill="1" applyBorder="1"/>
    <xf numFmtId="38" fontId="88" fillId="0" borderId="0" xfId="3" applyFont="1" applyFill="1" applyBorder="1" applyAlignment="1"/>
    <xf numFmtId="0" fontId="87" fillId="10" borderId="40" xfId="0" applyFont="1" applyFill="1" applyBorder="1"/>
    <xf numFmtId="176" fontId="89" fillId="0" borderId="0" xfId="2" applyNumberFormat="1" applyFont="1" applyFill="1" applyBorder="1" applyAlignment="1">
      <alignment horizontal="right"/>
    </xf>
    <xf numFmtId="38" fontId="89" fillId="0" borderId="0" xfId="3" applyFont="1" applyFill="1" applyBorder="1"/>
    <xf numFmtId="38" fontId="88" fillId="0" borderId="0" xfId="3" applyFont="1" applyFill="1" applyBorder="1"/>
    <xf numFmtId="176" fontId="91" fillId="0" borderId="0" xfId="2" applyNumberFormat="1" applyFont="1" applyFill="1" applyBorder="1" applyAlignment="1">
      <alignment horizontal="right"/>
    </xf>
    <xf numFmtId="38" fontId="91" fillId="0" borderId="0" xfId="3" applyFont="1" applyFill="1" applyBorder="1"/>
    <xf numFmtId="176" fontId="93" fillId="0" borderId="0" xfId="2" applyNumberFormat="1" applyFont="1" applyFill="1" applyBorder="1"/>
    <xf numFmtId="0" fontId="101" fillId="0" borderId="0" xfId="0" applyFont="1"/>
    <xf numFmtId="0" fontId="86" fillId="0" borderId="0" xfId="0" applyFont="1"/>
    <xf numFmtId="0" fontId="99" fillId="0" borderId="0" xfId="0" applyFont="1"/>
    <xf numFmtId="38" fontId="86" fillId="0" borderId="0" xfId="3" applyFont="1"/>
    <xf numFmtId="0" fontId="102" fillId="0" borderId="0" xfId="0" applyFont="1"/>
    <xf numFmtId="38" fontId="96" fillId="0" borderId="0" xfId="3" applyFont="1"/>
    <xf numFmtId="0" fontId="102" fillId="0" borderId="0" xfId="0" applyFont="1" applyAlignment="1">
      <alignment horizontal="right"/>
    </xf>
    <xf numFmtId="176" fontId="91" fillId="0" borderId="0" xfId="2" applyNumberFormat="1" applyFont="1"/>
    <xf numFmtId="38" fontId="103" fillId="0" borderId="0" xfId="3" applyFont="1"/>
    <xf numFmtId="0" fontId="98" fillId="10" borderId="41" xfId="0" applyFont="1" applyFill="1" applyBorder="1" applyAlignment="1">
      <alignment horizontal="left"/>
    </xf>
    <xf numFmtId="176" fontId="35" fillId="0" borderId="0" xfId="2" applyNumberFormat="1" applyFont="1" applyFill="1" applyBorder="1" applyAlignment="1">
      <alignment horizontal="right"/>
    </xf>
    <xf numFmtId="0" fontId="3" fillId="0" borderId="0" xfId="0" applyFont="1"/>
    <xf numFmtId="176" fontId="50" fillId="0" borderId="107" xfId="2" applyNumberFormat="1" applyFont="1" applyFill="1" applyBorder="1" applyAlignment="1">
      <alignment horizontal="center"/>
    </xf>
    <xf numFmtId="176" fontId="106" fillId="0" borderId="108" xfId="2" applyNumberFormat="1" applyFont="1" applyFill="1" applyBorder="1" applyAlignment="1">
      <alignment horizontal="center"/>
    </xf>
    <xf numFmtId="176" fontId="107" fillId="0" borderId="61" xfId="2" applyNumberFormat="1" applyFont="1" applyFill="1" applyBorder="1" applyAlignment="1">
      <alignment horizontal="center"/>
    </xf>
    <xf numFmtId="0" fontId="40" fillId="0" borderId="10" xfId="0" applyFont="1" applyBorder="1"/>
    <xf numFmtId="0" fontId="37" fillId="0" borderId="21" xfId="0" applyFont="1" applyBorder="1" applyAlignment="1">
      <alignment horizontal="left"/>
    </xf>
    <xf numFmtId="0" fontId="67" fillId="0" borderId="39" xfId="0" applyFont="1" applyBorder="1" applyAlignment="1">
      <alignment horizontal="center"/>
    </xf>
    <xf numFmtId="0" fontId="54" fillId="0" borderId="40" xfId="0" applyFont="1" applyBorder="1"/>
    <xf numFmtId="0" fontId="54" fillId="0" borderId="41" xfId="0" applyFont="1" applyBorder="1" applyAlignment="1">
      <alignment horizontal="right"/>
    </xf>
    <xf numFmtId="0" fontId="58" fillId="0" borderId="0" xfId="0" applyFont="1" applyAlignment="1">
      <alignment horizontal="left"/>
    </xf>
    <xf numFmtId="0" fontId="58" fillId="0" borderId="0" xfId="0" applyFont="1" applyAlignment="1">
      <alignment horizontal="left" vertical="top"/>
    </xf>
    <xf numFmtId="0" fontId="39" fillId="0" borderId="0" xfId="1" applyFont="1" applyAlignment="1">
      <alignment vertical="top" wrapText="1"/>
    </xf>
    <xf numFmtId="0" fontId="64" fillId="0" borderId="0" xfId="1" applyFont="1"/>
    <xf numFmtId="0" fontId="64" fillId="0" borderId="0" xfId="1" applyFont="1" applyAlignment="1">
      <alignment vertical="center" wrapText="1"/>
    </xf>
    <xf numFmtId="0" fontId="64" fillId="0" borderId="0" xfId="1" applyFont="1" applyAlignment="1">
      <alignment horizontal="left" vertical="top" wrapText="1"/>
    </xf>
    <xf numFmtId="0" fontId="52" fillId="0" borderId="0" xfId="0" applyFont="1" applyAlignment="1">
      <alignment horizontal="right"/>
    </xf>
    <xf numFmtId="0" fontId="5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176" fontId="106" fillId="5" borderId="45" xfId="2" applyNumberFormat="1" applyFont="1" applyFill="1" applyBorder="1" applyAlignment="1">
      <alignment horizontal="center"/>
    </xf>
    <xf numFmtId="176" fontId="107" fillId="5" borderId="47" xfId="2" applyNumberFormat="1" applyFont="1" applyFill="1" applyBorder="1" applyAlignment="1">
      <alignment horizontal="center"/>
    </xf>
    <xf numFmtId="0" fontId="100" fillId="0" borderId="0" xfId="0" applyFont="1"/>
    <xf numFmtId="0" fontId="92" fillId="0" borderId="0" xfId="0" applyFont="1"/>
    <xf numFmtId="0" fontId="94" fillId="0" borderId="0" xfId="0" applyFont="1"/>
    <xf numFmtId="0" fontId="67" fillId="0" borderId="39" xfId="0" applyFont="1" applyBorder="1" applyAlignment="1">
      <alignment horizontal="left"/>
    </xf>
    <xf numFmtId="0" fontId="98" fillId="0" borderId="41" xfId="0" applyFont="1" applyBorder="1"/>
    <xf numFmtId="38" fontId="62" fillId="0" borderId="0" xfId="0" applyNumberFormat="1" applyFont="1"/>
    <xf numFmtId="38" fontId="62" fillId="0" borderId="0" xfId="0" applyNumberFormat="1" applyFont="1" applyAlignment="1">
      <alignment horizontal="right"/>
    </xf>
    <xf numFmtId="0" fontId="94" fillId="0" borderId="0" xfId="0" applyFont="1" applyAlignment="1">
      <alignment horizontal="left" wrapText="1"/>
    </xf>
    <xf numFmtId="0" fontId="46" fillId="0" borderId="0" xfId="0" applyFont="1" applyProtection="1">
      <protection locked="0"/>
    </xf>
    <xf numFmtId="0" fontId="56" fillId="0" borderId="21" xfId="0" applyFont="1" applyBorder="1" applyProtection="1">
      <protection locked="0"/>
    </xf>
    <xf numFmtId="0" fontId="44" fillId="0" borderId="0" xfId="86" applyFont="1"/>
    <xf numFmtId="0" fontId="55" fillId="0" borderId="0" xfId="86" applyFont="1"/>
    <xf numFmtId="0" fontId="67" fillId="10" borderId="39" xfId="86" applyFont="1" applyFill="1" applyBorder="1"/>
    <xf numFmtId="0" fontId="54" fillId="10" borderId="40" xfId="86" applyFont="1" applyFill="1" applyBorder="1"/>
    <xf numFmtId="0" fontId="54" fillId="10" borderId="41" xfId="86" applyFont="1" applyFill="1" applyBorder="1" applyAlignment="1">
      <alignment horizontal="right"/>
    </xf>
    <xf numFmtId="0" fontId="40" fillId="0" borderId="111" xfId="0" applyFont="1" applyBorder="1"/>
    <xf numFmtId="0" fontId="40" fillId="0" borderId="112" xfId="0" applyFont="1" applyBorder="1"/>
    <xf numFmtId="0" fontId="37" fillId="0" borderId="28" xfId="0" applyFont="1" applyBorder="1" applyAlignment="1">
      <alignment horizontal="left"/>
    </xf>
    <xf numFmtId="38" fontId="37" fillId="0" borderId="113" xfId="3" applyFont="1" applyFill="1" applyBorder="1" applyAlignment="1"/>
    <xf numFmtId="38" fontId="37" fillId="0" borderId="109" xfId="3" applyFont="1" applyFill="1" applyBorder="1" applyAlignment="1"/>
    <xf numFmtId="0" fontId="45" fillId="0" borderId="0" xfId="0" applyFont="1"/>
    <xf numFmtId="0" fontId="56" fillId="0" borderId="15" xfId="0" applyFont="1" applyBorder="1"/>
    <xf numFmtId="0" fontId="56" fillId="0" borderId="16" xfId="0" applyFont="1" applyBorder="1"/>
    <xf numFmtId="38" fontId="37" fillId="0" borderId="104" xfId="3" applyFont="1" applyFill="1" applyBorder="1" applyAlignment="1"/>
    <xf numFmtId="0" fontId="44" fillId="28" borderId="0" xfId="0" applyFont="1" applyFill="1" applyAlignment="1">
      <alignment vertical="top"/>
    </xf>
    <xf numFmtId="0" fontId="44" fillId="28" borderId="0" xfId="0" applyFont="1" applyFill="1"/>
    <xf numFmtId="0" fontId="55" fillId="28" borderId="0" xfId="0" applyFont="1" applyFill="1"/>
    <xf numFmtId="38" fontId="44" fillId="28" borderId="0" xfId="3" applyFont="1" applyFill="1" applyBorder="1"/>
    <xf numFmtId="38" fontId="62" fillId="28" borderId="0" xfId="0" applyNumberFormat="1" applyFont="1" applyFill="1"/>
    <xf numFmtId="176" fontId="60" fillId="28" borderId="0" xfId="3" applyNumberFormat="1" applyFont="1" applyFill="1" applyBorder="1"/>
    <xf numFmtId="38" fontId="62" fillId="28" borderId="0" xfId="0" applyNumberFormat="1" applyFont="1" applyFill="1" applyAlignment="1">
      <alignment horizontal="right"/>
    </xf>
    <xf numFmtId="176" fontId="43" fillId="28" borderId="0" xfId="2" applyNumberFormat="1" applyFont="1" applyFill="1" applyBorder="1"/>
    <xf numFmtId="38" fontId="61" fillId="28" borderId="0" xfId="3" applyFont="1" applyFill="1" applyBorder="1"/>
    <xf numFmtId="38" fontId="44" fillId="28" borderId="0" xfId="0" applyNumberFormat="1" applyFont="1" applyFill="1"/>
    <xf numFmtId="176" fontId="44" fillId="28" borderId="0" xfId="3" applyNumberFormat="1" applyFont="1" applyFill="1" applyBorder="1"/>
    <xf numFmtId="38" fontId="60" fillId="28" borderId="0" xfId="3" applyFont="1" applyFill="1" applyBorder="1"/>
    <xf numFmtId="176" fontId="44" fillId="28" borderId="0" xfId="0" applyNumberFormat="1" applyFont="1" applyFill="1"/>
    <xf numFmtId="0" fontId="62" fillId="28" borderId="0" xfId="0" applyFont="1" applyFill="1"/>
    <xf numFmtId="0" fontId="62" fillId="28" borderId="0" xfId="0" applyFont="1" applyFill="1" applyAlignment="1">
      <alignment horizontal="right"/>
    </xf>
    <xf numFmtId="38" fontId="35" fillId="28" borderId="0" xfId="3" applyFont="1" applyFill="1" applyBorder="1"/>
    <xf numFmtId="176" fontId="53" fillId="28" borderId="0" xfId="2" applyNumberFormat="1" applyFont="1" applyFill="1" applyBorder="1" applyAlignment="1">
      <alignment horizontal="right"/>
    </xf>
    <xf numFmtId="176" fontId="53" fillId="28" borderId="0" xfId="2" applyNumberFormat="1" applyFont="1" applyFill="1" applyBorder="1"/>
    <xf numFmtId="38" fontId="66" fillId="28" borderId="0" xfId="3" applyFont="1" applyFill="1" applyBorder="1"/>
    <xf numFmtId="38" fontId="37" fillId="28" borderId="0" xfId="3" applyFont="1" applyFill="1" applyBorder="1" applyAlignment="1"/>
    <xf numFmtId="38" fontId="44" fillId="28" borderId="0" xfId="3" applyFont="1" applyFill="1"/>
    <xf numFmtId="38" fontId="60" fillId="28" borderId="0" xfId="3" applyFont="1" applyFill="1"/>
    <xf numFmtId="176" fontId="43" fillId="28" borderId="0" xfId="2" applyNumberFormat="1" applyFont="1" applyFill="1"/>
    <xf numFmtId="38" fontId="61" fillId="28" borderId="0" xfId="3" applyFont="1" applyFill="1"/>
    <xf numFmtId="38" fontId="62" fillId="28" borderId="0" xfId="3" applyFont="1" applyFill="1"/>
    <xf numFmtId="38" fontId="63" fillId="28" borderId="0" xfId="3" applyFont="1" applyFill="1"/>
    <xf numFmtId="0" fontId="44" fillId="28" borderId="0" xfId="0" applyFont="1" applyFill="1" applyProtection="1">
      <protection locked="0"/>
    </xf>
    <xf numFmtId="0" fontId="56" fillId="28" borderId="0" xfId="0" applyFont="1" applyFill="1" applyProtection="1">
      <protection locked="0"/>
    </xf>
    <xf numFmtId="0" fontId="44" fillId="28" borderId="0" xfId="0" applyFont="1" applyFill="1" applyAlignment="1">
      <alignment horizontal="center"/>
    </xf>
    <xf numFmtId="10" fontId="44" fillId="28" borderId="0" xfId="89" applyNumberFormat="1" applyFont="1" applyFill="1" applyAlignment="1"/>
    <xf numFmtId="188" fontId="44" fillId="28" borderId="0" xfId="89" applyNumberFormat="1" applyFont="1" applyFill="1" applyAlignment="1"/>
    <xf numFmtId="188" fontId="55" fillId="28" borderId="0" xfId="89" applyNumberFormat="1" applyFont="1" applyFill="1" applyAlignment="1"/>
    <xf numFmtId="10" fontId="44" fillId="28" borderId="0" xfId="91" applyNumberFormat="1" applyFont="1" applyFill="1" applyAlignment="1"/>
    <xf numFmtId="188" fontId="44" fillId="28" borderId="0" xfId="91" applyNumberFormat="1" applyFont="1" applyFill="1" applyAlignment="1"/>
    <xf numFmtId="0" fontId="44" fillId="28" borderId="0" xfId="86" applyFont="1" applyFill="1"/>
    <xf numFmtId="188" fontId="55" fillId="28" borderId="0" xfId="91" applyNumberFormat="1" applyFont="1" applyFill="1" applyAlignment="1"/>
    <xf numFmtId="0" fontId="55" fillId="28" borderId="0" xfId="86" applyFont="1" applyFill="1"/>
    <xf numFmtId="188" fontId="59" fillId="28" borderId="0" xfId="91" applyNumberFormat="1" applyFont="1" applyFill="1" applyAlignment="1"/>
    <xf numFmtId="188" fontId="55" fillId="28" borderId="0" xfId="89" applyNumberFormat="1" applyFont="1" applyFill="1" applyBorder="1" applyAlignment="1"/>
    <xf numFmtId="176" fontId="44" fillId="28" borderId="0" xfId="2" applyNumberFormat="1" applyFont="1" applyFill="1"/>
    <xf numFmtId="0" fontId="56" fillId="28" borderId="0" xfId="0" applyFont="1" applyFill="1"/>
    <xf numFmtId="176" fontId="42" fillId="0" borderId="40" xfId="2" applyNumberFormat="1" applyFont="1" applyBorder="1"/>
    <xf numFmtId="176" fontId="37" fillId="0" borderId="105" xfId="2" applyNumberFormat="1" applyFont="1" applyBorder="1"/>
    <xf numFmtId="176" fontId="37" fillId="0" borderId="40" xfId="2" applyNumberFormat="1" applyFont="1" applyBorder="1"/>
    <xf numFmtId="176" fontId="37" fillId="0" borderId="42" xfId="2" applyNumberFormat="1" applyFont="1" applyBorder="1"/>
    <xf numFmtId="0" fontId="45" fillId="0" borderId="0" xfId="0" applyFont="1" applyProtection="1">
      <protection locked="0"/>
    </xf>
    <xf numFmtId="38" fontId="104" fillId="0" borderId="103" xfId="3" applyFont="1" applyFill="1" applyBorder="1" applyAlignment="1"/>
    <xf numFmtId="38" fontId="104" fillId="0" borderId="52" xfId="3" applyFont="1" applyFill="1" applyBorder="1" applyAlignment="1"/>
    <xf numFmtId="38" fontId="104" fillId="0" borderId="104" xfId="3" applyFont="1" applyBorder="1"/>
    <xf numFmtId="38" fontId="104" fillId="0" borderId="3" xfId="3" applyFont="1" applyBorder="1"/>
    <xf numFmtId="38" fontId="104" fillId="0" borderId="113" xfId="3" applyFont="1" applyBorder="1"/>
    <xf numFmtId="38" fontId="104" fillId="0" borderId="109" xfId="3" applyFont="1" applyBorder="1"/>
    <xf numFmtId="38" fontId="58" fillId="0" borderId="31" xfId="3" applyFont="1" applyFill="1" applyBorder="1" applyAlignment="1">
      <alignment horizontal="center" vertical="center" wrapText="1"/>
    </xf>
    <xf numFmtId="38" fontId="58" fillId="0" borderId="20" xfId="3" applyFont="1" applyFill="1" applyBorder="1" applyAlignment="1">
      <alignment horizontal="center" vertical="center" wrapText="1"/>
    </xf>
    <xf numFmtId="38" fontId="40" fillId="0" borderId="30" xfId="3" applyFont="1" applyFill="1" applyBorder="1" applyAlignment="1">
      <alignment horizontal="center" vertical="center" wrapText="1"/>
    </xf>
    <xf numFmtId="38" fontId="40" fillId="0" borderId="32" xfId="3" applyFont="1" applyFill="1" applyBorder="1" applyAlignment="1">
      <alignment horizontal="center" vertical="center" wrapText="1"/>
    </xf>
    <xf numFmtId="38" fontId="58" fillId="0" borderId="34" xfId="3" applyFont="1" applyFill="1" applyBorder="1" applyAlignment="1">
      <alignment horizontal="center" vertical="center" wrapText="1"/>
    </xf>
    <xf numFmtId="176" fontId="66" fillId="0" borderId="29" xfId="2" applyNumberFormat="1" applyFont="1" applyFill="1" applyBorder="1" applyAlignment="1">
      <alignment horizontal="center" vertical="center"/>
    </xf>
    <xf numFmtId="38" fontId="40" fillId="0" borderId="34" xfId="3" applyFont="1" applyFill="1" applyBorder="1" applyAlignment="1">
      <alignment horizontal="center" vertical="center" wrapText="1"/>
    </xf>
    <xf numFmtId="38" fontId="40" fillId="0" borderId="34" xfId="3" applyFont="1" applyBorder="1" applyAlignment="1">
      <alignment horizontal="center" vertical="center" wrapText="1"/>
    </xf>
    <xf numFmtId="176" fontId="66" fillId="0" borderId="35" xfId="2" applyNumberFormat="1" applyFont="1" applyFill="1" applyBorder="1" applyAlignment="1">
      <alignment horizontal="center" vertical="center"/>
    </xf>
    <xf numFmtId="176" fontId="58" fillId="0" borderId="36" xfId="2" applyNumberFormat="1" applyFont="1" applyFill="1" applyBorder="1" applyAlignment="1">
      <alignment horizontal="center" vertical="center" wrapText="1"/>
    </xf>
    <xf numFmtId="38" fontId="66" fillId="0" borderId="53" xfId="3" applyFont="1" applyFill="1" applyBorder="1"/>
    <xf numFmtId="38" fontId="66" fillId="0" borderId="52" xfId="3" applyFont="1" applyFill="1" applyBorder="1"/>
    <xf numFmtId="38" fontId="66" fillId="0" borderId="52" xfId="3" applyFont="1" applyFill="1" applyBorder="1" applyAlignment="1">
      <alignment horizontal="right"/>
    </xf>
    <xf numFmtId="38" fontId="35" fillId="0" borderId="51" xfId="3" applyFont="1" applyBorder="1"/>
    <xf numFmtId="38" fontId="35" fillId="0" borderId="16" xfId="3" applyFont="1" applyBorder="1"/>
    <xf numFmtId="38" fontId="66" fillId="0" borderId="16" xfId="3" applyFont="1" applyFill="1" applyBorder="1"/>
    <xf numFmtId="176" fontId="66" fillId="0" borderId="54" xfId="2" applyNumberFormat="1" applyFont="1" applyFill="1" applyBorder="1"/>
    <xf numFmtId="176" fontId="66" fillId="0" borderId="54" xfId="2" applyNumberFormat="1" applyFont="1" applyFill="1" applyBorder="1" applyAlignment="1">
      <alignment horizontal="right"/>
    </xf>
    <xf numFmtId="38" fontId="35" fillId="0" borderId="52" xfId="3" applyFont="1" applyFill="1" applyBorder="1"/>
    <xf numFmtId="176" fontId="66" fillId="0" borderId="54" xfId="97" applyNumberFormat="1" applyFont="1" applyFill="1" applyBorder="1" applyAlignment="1"/>
    <xf numFmtId="176" fontId="66" fillId="0" borderId="55" xfId="2" applyNumberFormat="1" applyFont="1" applyFill="1" applyBorder="1"/>
    <xf numFmtId="176" fontId="107" fillId="0" borderId="26" xfId="2" applyNumberFormat="1" applyFont="1" applyFill="1" applyBorder="1"/>
    <xf numFmtId="38" fontId="66" fillId="0" borderId="115" xfId="3" applyFont="1" applyFill="1" applyBorder="1"/>
    <xf numFmtId="38" fontId="66" fillId="0" borderId="3" xfId="3" applyFont="1" applyFill="1" applyBorder="1"/>
    <xf numFmtId="38" fontId="107" fillId="0" borderId="3" xfId="3" applyFont="1" applyFill="1" applyBorder="1" applyAlignment="1">
      <alignment horizontal="right"/>
    </xf>
    <xf numFmtId="38" fontId="66" fillId="0" borderId="3" xfId="3" applyFont="1" applyFill="1" applyBorder="1" applyAlignment="1">
      <alignment horizontal="right"/>
    </xf>
    <xf numFmtId="38" fontId="35" fillId="0" borderId="17" xfId="3" applyFont="1" applyBorder="1"/>
    <xf numFmtId="38" fontId="35" fillId="0" borderId="0" xfId="3" applyFont="1" applyBorder="1"/>
    <xf numFmtId="38" fontId="66" fillId="0" borderId="0" xfId="3" applyFont="1" applyFill="1" applyBorder="1"/>
    <xf numFmtId="176" fontId="107" fillId="0" borderId="1" xfId="2" applyNumberFormat="1" applyFont="1" applyFill="1" applyBorder="1"/>
    <xf numFmtId="176" fontId="66" fillId="0" borderId="1" xfId="2" applyNumberFormat="1" applyFont="1" applyFill="1" applyBorder="1"/>
    <xf numFmtId="176" fontId="107" fillId="0" borderId="1" xfId="89" applyNumberFormat="1" applyFont="1" applyFill="1" applyBorder="1" applyAlignment="1">
      <alignment horizontal="right"/>
    </xf>
    <xf numFmtId="176" fontId="66" fillId="0" borderId="1" xfId="2" applyNumberFormat="1" applyFont="1" applyFill="1" applyBorder="1" applyAlignment="1">
      <alignment horizontal="right"/>
    </xf>
    <xf numFmtId="38" fontId="35" fillId="0" borderId="3" xfId="3" applyFont="1" applyFill="1" applyBorder="1"/>
    <xf numFmtId="176" fontId="66" fillId="0" borderId="1" xfId="97" applyNumberFormat="1" applyFont="1" applyFill="1" applyBorder="1" applyAlignment="1"/>
    <xf numFmtId="176" fontId="66" fillId="0" borderId="6" xfId="2" applyNumberFormat="1" applyFont="1" applyFill="1" applyBorder="1"/>
    <xf numFmtId="176" fontId="66" fillId="0" borderId="49" xfId="2" applyNumberFormat="1" applyFont="1" applyFill="1" applyBorder="1"/>
    <xf numFmtId="176" fontId="107" fillId="0" borderId="1" xfId="2" applyNumberFormat="1" applyFont="1" applyFill="1" applyBorder="1" applyAlignment="1">
      <alignment horizontal="right"/>
    </xf>
    <xf numFmtId="38" fontId="66" fillId="0" borderId="116" xfId="3" applyFont="1" applyFill="1" applyBorder="1"/>
    <xf numFmtId="38" fontId="66" fillId="0" borderId="109" xfId="3" applyFont="1" applyFill="1" applyBorder="1"/>
    <xf numFmtId="38" fontId="107" fillId="0" borderId="109" xfId="3" applyFont="1" applyFill="1" applyBorder="1"/>
    <xf numFmtId="38" fontId="35" fillId="0" borderId="19" xfId="3" applyFont="1" applyBorder="1"/>
    <xf numFmtId="38" fontId="35" fillId="0" borderId="20" xfId="3" applyFont="1" applyBorder="1"/>
    <xf numFmtId="38" fontId="66" fillId="0" borderId="20" xfId="3" applyFont="1" applyFill="1" applyBorder="1"/>
    <xf numFmtId="176" fontId="107" fillId="0" borderId="110" xfId="2" applyNumberFormat="1" applyFont="1" applyFill="1" applyBorder="1"/>
    <xf numFmtId="176" fontId="66" fillId="0" borderId="110" xfId="2" applyNumberFormat="1" applyFont="1" applyFill="1" applyBorder="1"/>
    <xf numFmtId="176" fontId="66" fillId="0" borderId="110" xfId="2" applyNumberFormat="1" applyFont="1" applyFill="1" applyBorder="1" applyAlignment="1">
      <alignment horizontal="right"/>
    </xf>
    <xf numFmtId="38" fontId="35" fillId="0" borderId="109" xfId="3" applyFont="1" applyFill="1" applyBorder="1"/>
    <xf numFmtId="176" fontId="66" fillId="0" borderId="110" xfId="97" applyNumberFormat="1" applyFont="1" applyFill="1" applyBorder="1" applyAlignment="1"/>
    <xf numFmtId="176" fontId="66" fillId="0" borderId="114" xfId="2" applyNumberFormat="1" applyFont="1" applyFill="1" applyBorder="1"/>
    <xf numFmtId="176" fontId="66" fillId="0" borderId="36" xfId="2" applyNumberFormat="1" applyFont="1" applyFill="1" applyBorder="1"/>
    <xf numFmtId="38" fontId="42" fillId="10" borderId="43" xfId="3" applyFont="1" applyFill="1" applyBorder="1"/>
    <xf numFmtId="38" fontId="108" fillId="10" borderId="43" xfId="3" applyFont="1" applyFill="1" applyBorder="1"/>
    <xf numFmtId="38" fontId="37" fillId="10" borderId="42" xfId="3" applyFont="1" applyFill="1" applyBorder="1"/>
    <xf numFmtId="38" fontId="37" fillId="10" borderId="40" xfId="3" applyFont="1" applyFill="1" applyBorder="1"/>
    <xf numFmtId="38" fontId="37" fillId="10" borderId="105" xfId="3" applyFont="1" applyFill="1" applyBorder="1" applyAlignment="1"/>
    <xf numFmtId="38" fontId="42" fillId="10" borderId="40" xfId="3" applyFont="1" applyFill="1" applyBorder="1"/>
    <xf numFmtId="176" fontId="107" fillId="10" borderId="45" xfId="2" applyNumberFormat="1" applyFont="1" applyFill="1" applyBorder="1"/>
    <xf numFmtId="176" fontId="66" fillId="10" borderId="45" xfId="2" applyNumberFormat="1" applyFont="1" applyFill="1" applyBorder="1"/>
    <xf numFmtId="38" fontId="37" fillId="10" borderId="43" xfId="3" applyFont="1" applyFill="1" applyBorder="1"/>
    <xf numFmtId="176" fontId="66" fillId="10" borderId="45" xfId="97" applyNumberFormat="1" applyFont="1" applyFill="1" applyBorder="1" applyAlignment="1"/>
    <xf numFmtId="38" fontId="37" fillId="10" borderId="43" xfId="3" applyFont="1" applyFill="1" applyBorder="1" applyAlignment="1"/>
    <xf numFmtId="176" fontId="66" fillId="10" borderId="46" xfId="2" applyNumberFormat="1" applyFont="1" applyFill="1" applyBorder="1"/>
    <xf numFmtId="176" fontId="66" fillId="10" borderId="61" xfId="2" applyNumberFormat="1" applyFont="1" applyFill="1" applyBorder="1"/>
    <xf numFmtId="38" fontId="107" fillId="0" borderId="53" xfId="3" applyFont="1" applyFill="1" applyBorder="1"/>
    <xf numFmtId="38" fontId="107" fillId="0" borderId="51" xfId="3" applyFont="1" applyFill="1" applyBorder="1"/>
    <xf numFmtId="38" fontId="107" fillId="0" borderId="52" xfId="3" applyFont="1" applyFill="1" applyBorder="1"/>
    <xf numFmtId="38" fontId="109" fillId="0" borderId="51" xfId="3" applyFont="1" applyFill="1" applyBorder="1"/>
    <xf numFmtId="38" fontId="109" fillId="0" borderId="16" xfId="3" applyFont="1" applyBorder="1"/>
    <xf numFmtId="38" fontId="107" fillId="0" borderId="16" xfId="3" applyFont="1" applyFill="1" applyBorder="1"/>
    <xf numFmtId="176" fontId="107" fillId="0" borderId="54" xfId="2" applyNumberFormat="1" applyFont="1" applyFill="1" applyBorder="1"/>
    <xf numFmtId="176" fontId="107" fillId="0" borderId="54" xfId="2" applyNumberFormat="1" applyFont="1" applyFill="1" applyBorder="1" applyAlignment="1">
      <alignment horizontal="right"/>
    </xf>
    <xf numFmtId="38" fontId="109" fillId="0" borderId="52" xfId="3" applyFont="1" applyFill="1" applyBorder="1"/>
    <xf numFmtId="176" fontId="107" fillId="0" borderId="54" xfId="97" applyNumberFormat="1" applyFont="1" applyFill="1" applyBorder="1" applyAlignment="1"/>
    <xf numFmtId="176" fontId="107" fillId="0" borderId="55" xfId="2" applyNumberFormat="1" applyFont="1" applyFill="1" applyBorder="1"/>
    <xf numFmtId="38" fontId="107" fillId="0" borderId="115" xfId="3" applyFont="1" applyFill="1" applyBorder="1" applyAlignment="1">
      <alignment horizontal="right"/>
    </xf>
    <xf numFmtId="38" fontId="107" fillId="0" borderId="17" xfId="3" applyFont="1" applyBorder="1"/>
    <xf numFmtId="38" fontId="107" fillId="0" borderId="3" xfId="3" applyFont="1" applyBorder="1"/>
    <xf numFmtId="38" fontId="109" fillId="0" borderId="17" xfId="3" applyFont="1" applyBorder="1"/>
    <xf numFmtId="38" fontId="109" fillId="0" borderId="0" xfId="3" applyFont="1" applyBorder="1"/>
    <xf numFmtId="38" fontId="107" fillId="0" borderId="0" xfId="3" applyFont="1" applyFill="1" applyBorder="1" applyAlignment="1">
      <alignment horizontal="right"/>
    </xf>
    <xf numFmtId="176" fontId="66" fillId="0" borderId="0" xfId="89" applyNumberFormat="1" applyFont="1" applyFill="1" applyBorder="1" applyAlignment="1">
      <alignment horizontal="right"/>
    </xf>
    <xf numFmtId="38" fontId="107" fillId="0" borderId="0" xfId="3" applyFont="1" applyBorder="1"/>
    <xf numFmtId="38" fontId="109" fillId="0" borderId="3" xfId="3" applyFont="1" applyBorder="1"/>
    <xf numFmtId="176" fontId="107" fillId="0" borderId="0" xfId="97" applyNumberFormat="1" applyFont="1" applyFill="1" applyBorder="1" applyAlignment="1">
      <alignment horizontal="right"/>
    </xf>
    <xf numFmtId="176" fontId="107" fillId="0" borderId="6" xfId="2" applyNumberFormat="1" applyFont="1" applyFill="1" applyBorder="1"/>
    <xf numFmtId="176" fontId="107" fillId="0" borderId="12" xfId="2" applyNumberFormat="1" applyFont="1" applyFill="1" applyBorder="1"/>
    <xf numFmtId="38" fontId="107" fillId="0" borderId="116" xfId="3" applyFont="1" applyBorder="1" applyAlignment="1">
      <alignment horizontal="right"/>
    </xf>
    <xf numFmtId="38" fontId="107" fillId="0" borderId="19" xfId="3" applyFont="1" applyBorder="1"/>
    <xf numFmtId="38" fontId="107" fillId="0" borderId="109" xfId="3" applyFont="1" applyBorder="1"/>
    <xf numFmtId="38" fontId="109" fillId="0" borderId="19" xfId="3" applyFont="1" applyBorder="1"/>
    <xf numFmtId="38" fontId="109" fillId="0" borderId="20" xfId="3" applyFont="1" applyBorder="1"/>
    <xf numFmtId="38" fontId="107" fillId="0" borderId="20" xfId="3" applyFont="1" applyFill="1" applyBorder="1" applyAlignment="1">
      <alignment horizontal="right"/>
    </xf>
    <xf numFmtId="176" fontId="107" fillId="0" borderId="110" xfId="2" applyNumberFormat="1" applyFont="1" applyFill="1" applyBorder="1" applyAlignment="1">
      <alignment horizontal="right"/>
    </xf>
    <xf numFmtId="176" fontId="107" fillId="0" borderId="20" xfId="2" applyNumberFormat="1" applyFont="1" applyFill="1" applyBorder="1" applyAlignment="1">
      <alignment horizontal="right"/>
    </xf>
    <xf numFmtId="38" fontId="109" fillId="0" borderId="109" xfId="3" applyFont="1" applyBorder="1"/>
    <xf numFmtId="176" fontId="107" fillId="0" borderId="20" xfId="97" applyNumberFormat="1" applyFont="1" applyFill="1" applyBorder="1" applyAlignment="1">
      <alignment horizontal="right"/>
    </xf>
    <xf numFmtId="176" fontId="107" fillId="0" borderId="114" xfId="2" applyNumberFormat="1" applyFont="1" applyFill="1" applyBorder="1"/>
    <xf numFmtId="176" fontId="107" fillId="0" borderId="117" xfId="2" applyNumberFormat="1" applyFont="1" applyFill="1" applyBorder="1"/>
    <xf numFmtId="176" fontId="66" fillId="10" borderId="46" xfId="2" quotePrefix="1" applyNumberFormat="1" applyFont="1" applyFill="1" applyBorder="1" applyAlignment="1">
      <alignment horizontal="right"/>
    </xf>
    <xf numFmtId="176" fontId="107" fillId="10" borderId="61" xfId="2" applyNumberFormat="1" applyFont="1" applyFill="1" applyBorder="1"/>
    <xf numFmtId="38" fontId="35" fillId="0" borderId="51" xfId="3" applyFont="1" applyFill="1" applyBorder="1"/>
    <xf numFmtId="38" fontId="35" fillId="0" borderId="16" xfId="3" applyFont="1" applyFill="1" applyBorder="1"/>
    <xf numFmtId="38" fontId="35" fillId="0" borderId="17" xfId="3" applyFont="1" applyFill="1" applyBorder="1"/>
    <xf numFmtId="38" fontId="35" fillId="0" borderId="0" xfId="3" applyFont="1" applyFill="1" applyBorder="1"/>
    <xf numFmtId="176" fontId="107" fillId="0" borderId="49" xfId="2" applyNumberFormat="1" applyFont="1" applyFill="1" applyBorder="1"/>
    <xf numFmtId="38" fontId="35" fillId="0" borderId="19" xfId="3" applyFont="1" applyFill="1" applyBorder="1"/>
    <xf numFmtId="38" fontId="35" fillId="0" borderId="20" xfId="3" applyFont="1" applyFill="1" applyBorder="1"/>
    <xf numFmtId="176" fontId="66" fillId="3" borderId="110" xfId="2" applyNumberFormat="1" applyFont="1" applyFill="1" applyBorder="1"/>
    <xf numFmtId="176" fontId="107" fillId="0" borderId="36" xfId="2" applyNumberFormat="1" applyFont="1" applyFill="1" applyBorder="1"/>
    <xf numFmtId="41" fontId="66" fillId="0" borderId="43" xfId="3" applyNumberFormat="1" applyFont="1" applyFill="1" applyBorder="1" applyAlignment="1">
      <alignment horizontal="right"/>
    </xf>
    <xf numFmtId="41" fontId="35" fillId="0" borderId="42" xfId="3" applyNumberFormat="1" applyFont="1" applyFill="1" applyBorder="1" applyAlignment="1">
      <alignment horizontal="right"/>
    </xf>
    <xf numFmtId="41" fontId="37" fillId="0" borderId="40" xfId="3" applyNumberFormat="1" applyFont="1" applyFill="1" applyBorder="1" applyAlignment="1">
      <alignment horizontal="right"/>
    </xf>
    <xf numFmtId="41" fontId="37" fillId="0" borderId="105" xfId="3" applyNumberFormat="1" applyFont="1" applyFill="1" applyBorder="1" applyAlignment="1">
      <alignment horizontal="right"/>
    </xf>
    <xf numFmtId="41" fontId="66" fillId="0" borderId="40" xfId="3" applyNumberFormat="1" applyFont="1" applyFill="1" applyBorder="1" applyAlignment="1">
      <alignment horizontal="right"/>
    </xf>
    <xf numFmtId="198" fontId="66" fillId="0" borderId="50" xfId="2" applyNumberFormat="1" applyFont="1" applyFill="1" applyBorder="1" applyAlignment="1">
      <alignment horizontal="right"/>
    </xf>
    <xf numFmtId="41" fontId="66" fillId="0" borderId="50" xfId="97" applyNumberFormat="1" applyFont="1" applyFill="1" applyBorder="1" applyAlignment="1">
      <alignment horizontal="right"/>
    </xf>
    <xf numFmtId="41" fontId="35" fillId="0" borderId="43" xfId="3" applyNumberFormat="1" applyFont="1" applyFill="1" applyBorder="1" applyAlignment="1">
      <alignment horizontal="right"/>
    </xf>
    <xf numFmtId="176" fontId="66" fillId="0" borderId="50" xfId="97" applyNumberFormat="1" applyFont="1" applyFill="1" applyBorder="1" applyAlignment="1">
      <alignment horizontal="right"/>
    </xf>
    <xf numFmtId="41" fontId="37" fillId="0" borderId="43" xfId="3" applyNumberFormat="1" applyFont="1" applyFill="1" applyBorder="1" applyAlignment="1">
      <alignment horizontal="right"/>
    </xf>
    <xf numFmtId="176" fontId="66" fillId="0" borderId="9" xfId="97" applyNumberFormat="1" applyFont="1" applyFill="1" applyBorder="1" applyAlignment="1">
      <alignment horizontal="right"/>
    </xf>
    <xf numFmtId="176" fontId="107" fillId="0" borderId="47" xfId="97" applyNumberFormat="1" applyFont="1" applyFill="1" applyBorder="1" applyAlignment="1">
      <alignment horizontal="right"/>
    </xf>
    <xf numFmtId="38" fontId="42" fillId="0" borderId="43" xfId="3" applyFont="1" applyFill="1" applyBorder="1"/>
    <xf numFmtId="38" fontId="37" fillId="0" borderId="42" xfId="3" applyFont="1" applyFill="1" applyBorder="1" applyAlignment="1"/>
    <xf numFmtId="38" fontId="37" fillId="0" borderId="40" xfId="3" applyFont="1" applyFill="1" applyBorder="1"/>
    <xf numFmtId="38" fontId="37" fillId="0" borderId="105" xfId="3" applyFont="1" applyFill="1" applyBorder="1" applyAlignment="1"/>
    <xf numFmtId="38" fontId="42" fillId="0" borderId="40" xfId="3" applyFont="1" applyFill="1" applyBorder="1"/>
    <xf numFmtId="176" fontId="66" fillId="0" borderId="45" xfId="2" applyNumberFormat="1" applyFont="1" applyFill="1" applyBorder="1"/>
    <xf numFmtId="38" fontId="37" fillId="0" borderId="43" xfId="3" applyFont="1" applyFill="1" applyBorder="1" applyAlignment="1"/>
    <xf numFmtId="176" fontId="66" fillId="0" borderId="45" xfId="97" applyNumberFormat="1" applyFont="1" applyFill="1" applyBorder="1" applyAlignment="1"/>
    <xf numFmtId="176" fontId="107" fillId="0" borderId="47" xfId="2" applyNumberFormat="1" applyFont="1" applyFill="1" applyBorder="1"/>
    <xf numFmtId="0" fontId="37" fillId="0" borderId="26" xfId="0" applyFont="1" applyBorder="1" applyAlignment="1" applyProtection="1">
      <alignment horizontal="center"/>
      <protection locked="0"/>
    </xf>
    <xf numFmtId="0" fontId="37" fillId="0" borderId="21" xfId="0" applyFont="1" applyBorder="1"/>
    <xf numFmtId="0" fontId="40" fillId="0" borderId="118" xfId="0" applyFont="1" applyBorder="1"/>
    <xf numFmtId="0" fontId="40" fillId="0" borderId="111" xfId="86" applyFont="1" applyBorder="1"/>
    <xf numFmtId="0" fontId="37" fillId="0" borderId="21" xfId="86" applyFont="1" applyBorder="1"/>
    <xf numFmtId="0" fontId="40" fillId="0" borderId="112" xfId="86" applyFont="1" applyBorder="1"/>
    <xf numFmtId="0" fontId="37" fillId="0" borderId="28" xfId="86" applyFont="1" applyBorder="1"/>
    <xf numFmtId="0" fontId="40" fillId="0" borderId="118" xfId="86" applyFont="1" applyBorder="1"/>
    <xf numFmtId="0" fontId="37" fillId="0" borderId="48" xfId="86" applyFont="1" applyBorder="1"/>
    <xf numFmtId="0" fontId="37" fillId="0" borderId="48" xfId="0" applyFont="1" applyBorder="1" applyAlignment="1">
      <alignment horizontal="left"/>
    </xf>
    <xf numFmtId="38" fontId="105" fillId="5" borderId="44" xfId="3" applyFont="1" applyFill="1" applyBorder="1" applyAlignment="1">
      <alignment horizontal="center"/>
    </xf>
    <xf numFmtId="38" fontId="105" fillId="5" borderId="45" xfId="3" applyFont="1" applyFill="1" applyBorder="1" applyAlignment="1">
      <alignment horizontal="center"/>
    </xf>
    <xf numFmtId="0" fontId="38" fillId="0" borderId="0" xfId="1" applyFont="1" applyAlignment="1">
      <alignment horizontal="left" vertical="top" wrapText="1"/>
    </xf>
    <xf numFmtId="0" fontId="39" fillId="0" borderId="0" xfId="1" applyFont="1" applyAlignment="1">
      <alignment horizontal="left" vertical="top" wrapText="1"/>
    </xf>
    <xf numFmtId="176" fontId="37" fillId="0" borderId="24" xfId="3" applyNumberFormat="1" applyFont="1" applyFill="1" applyBorder="1" applyAlignment="1" applyProtection="1">
      <alignment horizontal="center" vertical="center" wrapText="1"/>
      <protection locked="0"/>
    </xf>
    <xf numFmtId="176" fontId="37" fillId="0" borderId="22" xfId="3" applyNumberFormat="1" applyFont="1" applyFill="1" applyBorder="1" applyAlignment="1" applyProtection="1">
      <alignment horizontal="center" vertical="center" wrapText="1"/>
      <protection locked="0"/>
    </xf>
    <xf numFmtId="176" fontId="37" fillId="0" borderId="23" xfId="3" applyNumberFormat="1" applyFont="1" applyFill="1" applyBorder="1" applyAlignment="1" applyProtection="1">
      <alignment horizontal="center" vertical="center" wrapText="1"/>
      <protection locked="0"/>
    </xf>
    <xf numFmtId="176" fontId="37" fillId="0" borderId="25" xfId="3" applyNumberFormat="1" applyFont="1" applyFill="1" applyBorder="1" applyAlignment="1" applyProtection="1">
      <alignment horizontal="center" vertical="center" wrapText="1"/>
      <protection locked="0"/>
    </xf>
    <xf numFmtId="0" fontId="67" fillId="0" borderId="37" xfId="0" applyFont="1" applyBorder="1" applyAlignment="1">
      <alignment horizontal="center" vertical="center" wrapText="1"/>
    </xf>
    <xf numFmtId="0" fontId="67" fillId="0" borderId="38" xfId="0" applyFont="1" applyBorder="1" applyAlignment="1">
      <alignment horizontal="center" vertical="center"/>
    </xf>
    <xf numFmtId="0" fontId="67" fillId="0" borderId="106" xfId="0" applyFont="1" applyBorder="1" applyAlignment="1">
      <alignment horizontal="center" vertical="center"/>
    </xf>
    <xf numFmtId="0" fontId="67" fillId="0" borderId="37" xfId="86" applyFont="1" applyBorder="1" applyAlignment="1">
      <alignment horizontal="center" vertical="center" wrapText="1"/>
    </xf>
    <xf numFmtId="0" fontId="67" fillId="0" borderId="38" xfId="86" applyFont="1" applyBorder="1" applyAlignment="1">
      <alignment horizontal="center" vertical="center" wrapText="1"/>
    </xf>
    <xf numFmtId="0" fontId="67" fillId="0" borderId="106" xfId="86" applyFont="1" applyBorder="1" applyAlignment="1">
      <alignment horizontal="center" vertical="center" wrapText="1"/>
    </xf>
    <xf numFmtId="0" fontId="67" fillId="0" borderId="38" xfId="0" applyFont="1" applyBorder="1" applyAlignment="1">
      <alignment horizontal="center" vertical="center" wrapText="1"/>
    </xf>
    <xf numFmtId="0" fontId="67" fillId="0" borderId="106" xfId="0" applyFont="1" applyBorder="1" applyAlignment="1">
      <alignment horizontal="center" vertical="center" wrapText="1"/>
    </xf>
    <xf numFmtId="0" fontId="86" fillId="0" borderId="0" xfId="0" applyFont="1" applyAlignment="1">
      <alignment horizontal="left" vertical="top" wrapText="1"/>
    </xf>
    <xf numFmtId="0" fontId="57" fillId="0" borderId="20" xfId="0" applyFont="1" applyBorder="1" applyAlignment="1">
      <alignment horizontal="left"/>
    </xf>
    <xf numFmtId="0" fontId="57" fillId="0" borderId="0" xfId="0" applyFont="1" applyAlignment="1">
      <alignment horizontal="left"/>
    </xf>
    <xf numFmtId="176" fontId="36" fillId="0" borderId="53" xfId="3" applyNumberFormat="1" applyFont="1" applyFill="1" applyBorder="1" applyAlignment="1">
      <alignment horizontal="center" vertical="center" wrapText="1"/>
    </xf>
    <xf numFmtId="176" fontId="36" fillId="0" borderId="16" xfId="3" applyNumberFormat="1" applyFont="1" applyFill="1" applyBorder="1" applyAlignment="1">
      <alignment horizontal="center" vertical="center" wrapText="1"/>
    </xf>
    <xf numFmtId="176" fontId="36" fillId="0" borderId="55" xfId="3" applyNumberFormat="1" applyFont="1" applyFill="1" applyBorder="1" applyAlignment="1">
      <alignment horizontal="center" vertical="center" wrapText="1"/>
    </xf>
    <xf numFmtId="176" fontId="47" fillId="0" borderId="26" xfId="2" applyNumberFormat="1" applyFont="1" applyFill="1" applyBorder="1" applyAlignment="1">
      <alignment horizontal="center" wrapText="1"/>
    </xf>
    <xf numFmtId="176" fontId="47" fillId="0" borderId="36" xfId="2" applyNumberFormat="1" applyFont="1" applyFill="1" applyBorder="1" applyAlignment="1">
      <alignment horizontal="center" wrapText="1"/>
    </xf>
    <xf numFmtId="38" fontId="48" fillId="0" borderId="33" xfId="3" applyFont="1" applyBorder="1" applyAlignment="1">
      <alignment horizontal="center" wrapText="1"/>
    </xf>
    <xf numFmtId="38" fontId="48" fillId="0" borderId="29" xfId="3" applyFont="1" applyBorder="1" applyAlignment="1">
      <alignment horizontal="center" wrapText="1"/>
    </xf>
    <xf numFmtId="38" fontId="105" fillId="0" borderId="44" xfId="3" applyFont="1" applyFill="1" applyBorder="1" applyAlignment="1">
      <alignment horizontal="center"/>
    </xf>
    <xf numFmtId="38" fontId="105" fillId="0" borderId="45" xfId="3" applyFont="1" applyFill="1" applyBorder="1" applyAlignment="1">
      <alignment horizontal="center"/>
    </xf>
    <xf numFmtId="176" fontId="90" fillId="0" borderId="0" xfId="2" applyNumberFormat="1" applyFont="1" applyFill="1" applyBorder="1" applyAlignment="1">
      <alignment horizontal="left" vertical="center" wrapText="1"/>
    </xf>
    <xf numFmtId="0" fontId="97" fillId="0" borderId="39" xfId="0" applyFont="1" applyBorder="1" applyAlignment="1">
      <alignment horizontal="left"/>
    </xf>
    <xf numFmtId="0" fontId="97" fillId="0" borderId="40" xfId="0" applyFont="1" applyBorder="1" applyAlignment="1">
      <alignment horizontal="left"/>
    </xf>
  </cellXfs>
  <cellStyles count="103">
    <cellStyle name="??" xfId="6" xr:uid="{00000000-0005-0000-0000-000000000000}"/>
    <cellStyle name="?? [0.00]_Af_12398" xfId="7" xr:uid="{00000000-0005-0000-0000-000001000000}"/>
    <cellStyle name="?? 2" xfId="98" xr:uid="{00000000-0005-0000-0000-000002000000}"/>
    <cellStyle name="?? 3" xfId="99" xr:uid="{00000000-0005-0000-0000-000003000000}"/>
    <cellStyle name="???? [0.00]_Af_12398" xfId="8" xr:uid="{00000000-0005-0000-0000-000004000000}"/>
    <cellStyle name="???????" xfId="9" xr:uid="{00000000-0005-0000-0000-000005000000}"/>
    <cellStyle name="????????????" xfId="10" xr:uid="{00000000-0005-0000-0000-000006000000}"/>
    <cellStyle name="????_Af_12398" xfId="11" xr:uid="{00000000-0005-0000-0000-000007000000}"/>
    <cellStyle name="??_Af_12398" xfId="12" xr:uid="{00000000-0005-0000-0000-000008000000}"/>
    <cellStyle name="?…?a唇?e [0.00]_979899" xfId="13" xr:uid="{00000000-0005-0000-0000-000009000000}"/>
    <cellStyle name="?…?a唇?e_979899" xfId="14" xr:uid="{00000000-0005-0000-0000-00000A000000}"/>
    <cellStyle name="?W・_Cons" xfId="15" xr:uid="{00000000-0005-0000-0000-00000B000000}"/>
    <cellStyle name="?W準_GMPD (2)" xfId="16" xr:uid="{00000000-0005-0000-0000-00000C000000}"/>
    <cellStyle name="’E‰Y [0.00]_979899" xfId="17" xr:uid="{00000000-0005-0000-0000-00000D000000}"/>
    <cellStyle name="’Ê‰Ý [0.00]_dimon" xfId="18" xr:uid="{00000000-0005-0000-0000-00000E000000}"/>
    <cellStyle name="’E‰Y_979899" xfId="19" xr:uid="{00000000-0005-0000-0000-00000F000000}"/>
    <cellStyle name="’Ê‰Ý_dimon" xfId="20" xr:uid="{00000000-0005-0000-0000-000010000000}"/>
    <cellStyle name="•\Z¦Ï‚Ý‚ÌƒnƒCƒp[ƒŠƒ“ƒN" xfId="21" xr:uid="{00000000-0005-0000-0000-000011000000}"/>
    <cellStyle name="•\Ž¦Ï‚Ý‚ÌƒnƒCƒp[ƒŠƒ“ƒN" xfId="22" xr:uid="{00000000-0005-0000-0000-000012000000}"/>
    <cellStyle name="•W?_dimon" xfId="23" xr:uid="{00000000-0005-0000-0000-000013000000}"/>
    <cellStyle name="•W€_dimon" xfId="24" xr:uid="{00000000-0005-0000-0000-000014000000}"/>
    <cellStyle name="\¦ÏÝÌnCp[N" xfId="25" xr:uid="{00000000-0005-0000-0000-000015000000}"/>
    <cellStyle name="æØè [0.00]_dimon" xfId="26" xr:uid="{00000000-0005-0000-0000-000016000000}"/>
    <cellStyle name="æØè_dimon" xfId="27" xr:uid="{00000000-0005-0000-0000-000017000000}"/>
    <cellStyle name="ÊÝ [0.00]_@\Ê" xfId="28" xr:uid="{00000000-0005-0000-0000-000018000000}"/>
    <cellStyle name="ÊÝ_@\Ê" xfId="29" xr:uid="{00000000-0005-0000-0000-000019000000}"/>
    <cellStyle name="nCp[N" xfId="30" xr:uid="{00000000-0005-0000-0000-00001A000000}"/>
    <cellStyle name="W_@\Ê" xfId="31" xr:uid="{00000000-0005-0000-0000-00001B000000}"/>
    <cellStyle name="Comma [0]" xfId="90" builtinId="6"/>
    <cellStyle name="Date" xfId="32" xr:uid="{00000000-0005-0000-0000-000020000000}"/>
    <cellStyle name="Dezimal_PRGR0301" xfId="33" xr:uid="{00000000-0005-0000-0000-000021000000}"/>
    <cellStyle name="enter" xfId="34" xr:uid="{00000000-0005-0000-0000-000022000000}"/>
    <cellStyle name="entered" xfId="35" xr:uid="{00000000-0005-0000-0000-000023000000}"/>
    <cellStyle name="Euro" xfId="36" xr:uid="{00000000-0005-0000-0000-000024000000}"/>
    <cellStyle name="Fixed" xfId="37" xr:uid="{00000000-0005-0000-0000-000025000000}"/>
    <cellStyle name="ƒnƒCƒp[ƒŠƒ“ƒN" xfId="38" xr:uid="{00000000-0005-0000-0000-000026000000}"/>
    <cellStyle name="Grey" xfId="39" xr:uid="{00000000-0005-0000-0000-000027000000}"/>
    <cellStyle name="Heading1" xfId="40" xr:uid="{00000000-0005-0000-0000-000028000000}"/>
    <cellStyle name="Heading2" xfId="41" xr:uid="{00000000-0005-0000-0000-000029000000}"/>
    <cellStyle name="hide" xfId="42" xr:uid="{00000000-0005-0000-0000-00002A000000}"/>
    <cellStyle name="Input [yellow]" xfId="43" xr:uid="{00000000-0005-0000-0000-00002B000000}"/>
    <cellStyle name="KWE標準" xfId="44" xr:uid="{00000000-0005-0000-0000-00002C000000}"/>
    <cellStyle name="Migliaia (0)_DG001A03" xfId="45" xr:uid="{00000000-0005-0000-0000-00002D000000}"/>
    <cellStyle name="Migliaia_DG001A03" xfId="46" xr:uid="{00000000-0005-0000-0000-00002E000000}"/>
    <cellStyle name="Millares [0]_Org chart TEMB FY01" xfId="47" xr:uid="{00000000-0005-0000-0000-00002F000000}"/>
    <cellStyle name="Millares_Org chart TEMB FY01" xfId="48" xr:uid="{00000000-0005-0000-0000-000030000000}"/>
    <cellStyle name="Moneda [0]_Org chart TEMB FY01" xfId="49" xr:uid="{00000000-0005-0000-0000-000031000000}"/>
    <cellStyle name="Moneda_Org chart TEMB FY01" xfId="50" xr:uid="{00000000-0005-0000-0000-000032000000}"/>
    <cellStyle name="Normal" xfId="0" builtinId="0"/>
    <cellStyle name="Normal - Style1" xfId="51" xr:uid="{00000000-0005-0000-0000-000033000000}"/>
    <cellStyle name="Normale_DG001A03" xfId="52" xr:uid="{00000000-0005-0000-0000-000035000000}"/>
    <cellStyle name="Œ…‹æØ‚è [0.00]_979899" xfId="53" xr:uid="{00000000-0005-0000-0000-000036000000}"/>
    <cellStyle name="Œ…‹æØ‚è_979899" xfId="54" xr:uid="{00000000-0005-0000-0000-000037000000}"/>
    <cellStyle name="Output Amounts" xfId="4" xr:uid="{00000000-0005-0000-0000-000038000000}"/>
    <cellStyle name="Output Column Headings" xfId="55" xr:uid="{00000000-0005-0000-0000-000039000000}"/>
    <cellStyle name="Output Line Items" xfId="56" xr:uid="{00000000-0005-0000-0000-00003A000000}"/>
    <cellStyle name="Output Report Heading" xfId="57" xr:uid="{00000000-0005-0000-0000-00003B000000}"/>
    <cellStyle name="Output Report Title" xfId="58" xr:uid="{00000000-0005-0000-0000-00003C000000}"/>
    <cellStyle name="Percent" xfId="89" builtinId="5"/>
    <cellStyle name="Percent [2]" xfId="59" xr:uid="{00000000-0005-0000-0000-00003D000000}"/>
    <cellStyle name="S0" xfId="60" xr:uid="{00000000-0005-0000-0000-00003E000000}"/>
    <cellStyle name="S1" xfId="61" xr:uid="{00000000-0005-0000-0000-00003F000000}"/>
    <cellStyle name="S10" xfId="62" xr:uid="{00000000-0005-0000-0000-000040000000}"/>
    <cellStyle name="S11" xfId="63" xr:uid="{00000000-0005-0000-0000-000041000000}"/>
    <cellStyle name="S12" xfId="64" xr:uid="{00000000-0005-0000-0000-000042000000}"/>
    <cellStyle name="S13" xfId="65" xr:uid="{00000000-0005-0000-0000-000043000000}"/>
    <cellStyle name="S2" xfId="66" xr:uid="{00000000-0005-0000-0000-000044000000}"/>
    <cellStyle name="S3" xfId="67" xr:uid="{00000000-0005-0000-0000-000045000000}"/>
    <cellStyle name="S4" xfId="68" xr:uid="{00000000-0005-0000-0000-000046000000}"/>
    <cellStyle name="S5" xfId="69" xr:uid="{00000000-0005-0000-0000-000047000000}"/>
    <cellStyle name="S6" xfId="70" xr:uid="{00000000-0005-0000-0000-000048000000}"/>
    <cellStyle name="S7" xfId="71" xr:uid="{00000000-0005-0000-0000-000049000000}"/>
    <cellStyle name="S8" xfId="72" xr:uid="{00000000-0005-0000-0000-00004A000000}"/>
    <cellStyle name="S9" xfId="73" xr:uid="{00000000-0005-0000-0000-00004B000000}"/>
    <cellStyle name="STYLE1" xfId="74" xr:uid="{00000000-0005-0000-0000-00004C000000}"/>
    <cellStyle name="STYLE2" xfId="75" xr:uid="{00000000-0005-0000-0000-00004D000000}"/>
    <cellStyle name="Total" xfId="76" xr:uid="{00000000-0005-0000-0000-00004E000000}"/>
    <cellStyle name="Valuta (0)_DG001A03" xfId="77" xr:uid="{00000000-0005-0000-0000-00004F000000}"/>
    <cellStyle name="Valuta_DG001A03" xfId="78" xr:uid="{00000000-0005-0000-0000-000050000000}"/>
    <cellStyle name="スタイル 1" xfId="5" xr:uid="{00000000-0005-0000-0000-000051000000}"/>
    <cellStyle name="パーセント 2" xfId="2" xr:uid="{00000000-0005-0000-0000-000053000000}"/>
    <cellStyle name="パーセント 3" xfId="91" xr:uid="{00000000-0005-0000-0000-000054000000}"/>
    <cellStyle name="パーセント 4" xfId="96" xr:uid="{00000000-0005-0000-0000-000055000000}"/>
    <cellStyle name="パーセント 4 2" xfId="102" xr:uid="{00000000-0005-0000-0000-000056000000}"/>
    <cellStyle name="パーセント 5" xfId="97" xr:uid="{00000000-0005-0000-0000-000057000000}"/>
    <cellStyle name="_x001d_%・・}9_x0008_ﾅ_x0011__x0012__x000f__x0001__x0001_" xfId="79" xr:uid="{00000000-0005-0000-0000-000058000000}"/>
    <cellStyle name="_x001d_%・・}9_x0008_ﾅ_x0011__x0012__x000f__x0001__x0001_?_x0002__x0001_(_x0002_M_x0017_???・????_x0007_???????????????ﾍ!ﾋ??????????           ?????           ?????????_x000d__x000d_:\WINDOWS\country.sys_x000d_??????????????????????????????????????????????????????????????????????????????????????????????" xfId="80" xr:uid="{00000000-0005-0000-0000-000059000000}"/>
    <cellStyle name="一般_2004_1" xfId="81" xr:uid="{00000000-0005-0000-0000-00005A000000}"/>
    <cellStyle name="桁蟻唇Ｆ [0.00]_1Q拠点PL" xfId="82" xr:uid="{00000000-0005-0000-0000-00005B000000}"/>
    <cellStyle name="桁蟻唇Ｆ_1Q拠点PL" xfId="83" xr:uid="{00000000-0005-0000-0000-00005C000000}"/>
    <cellStyle name="桁区切り 2" xfId="3" xr:uid="{00000000-0005-0000-0000-00005E000000}"/>
    <cellStyle name="桁区切り 3" xfId="87" xr:uid="{00000000-0005-0000-0000-00005F000000}"/>
    <cellStyle name="桁区切り 4" xfId="92" xr:uid="{00000000-0005-0000-0000-000060000000}"/>
    <cellStyle name="桁区切り 5" xfId="95" xr:uid="{00000000-0005-0000-0000-000061000000}"/>
    <cellStyle name="桁区切り 5 2" xfId="101" xr:uid="{00000000-0005-0000-0000-000062000000}"/>
    <cellStyle name="脱浦 [0.00]_¶A" xfId="84" xr:uid="{00000000-0005-0000-0000-000063000000}"/>
    <cellStyle name="脱浦_¶A" xfId="85" xr:uid="{00000000-0005-0000-0000-000064000000}"/>
    <cellStyle name="標準 2" xfId="86" xr:uid="{00000000-0005-0000-0000-000066000000}"/>
    <cellStyle name="標準 3" xfId="88" xr:uid="{00000000-0005-0000-0000-000067000000}"/>
    <cellStyle name="標準 4" xfId="93" xr:uid="{00000000-0005-0000-0000-000068000000}"/>
    <cellStyle name="標準 5" xfId="94" xr:uid="{00000000-0005-0000-0000-000069000000}"/>
    <cellStyle name="標準 5 2" xfId="100" xr:uid="{00000000-0005-0000-0000-00006A000000}"/>
    <cellStyle name="標準_00.9連結決算" xfId="1" xr:uid="{00000000-0005-0000-0000-00006B000000}"/>
  </cellStyles>
  <dxfs count="34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F200"/>
      <color rgb="FFC0C0C0"/>
      <color rgb="FF808080"/>
      <color rgb="FFFFFF99"/>
      <color rgb="FF0B0BCF"/>
      <color rgb="FFFA32EC"/>
      <color rgb="FFF325A9"/>
      <color rgb="FF66FFCC"/>
      <color rgb="FF220AD0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44EFECF-5E8B-413F-B9B4-FB96BE75537B}"/>
            </a:ext>
          </a:extLst>
        </xdr:cNvPr>
        <xdr:cNvSpPr>
          <a:spLocks noChangeArrowheads="1"/>
        </xdr:cNvSpPr>
      </xdr:nvSpPr>
      <xdr:spPr bwMode="auto">
        <a:xfrm>
          <a:off x="63953" y="355147"/>
          <a:ext cx="22606907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AD83CE0-9447-416C-94F4-5C649D9EB487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2031519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F484A2AF-2D42-4FED-B979-F9C61CDC098B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2031519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5D99A47A-C34F-4E47-83BB-CE11E4F5C6A4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2031519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98755E7E-5B74-4F7A-A781-09E528620435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2031519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01308380-78D2-4091-950C-4422D1941AFC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2031519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CE2C7206-9C31-42AD-8398-390447C7F3E7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2031519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10" name="Rectangle 2">
          <a:extLst>
            <a:ext uri="{FF2B5EF4-FFF2-40B4-BE49-F238E27FC236}">
              <a16:creationId xmlns:a16="http://schemas.microsoft.com/office/drawing/2014/main" id="{8DF1FBA4-FFD4-4A4C-BD8A-262DD0E7B035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2031519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1ISHIZUK\FIG_96\96RESUL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&#32076;&#29702;\010.&#20250;&#35336;&#12481;&#12540;&#12512;\01.&#24180;&#27425;&#27770;&#31639;\FY2013%2099&#26399;\201403%2099&#26399;4Q\15.&#12487;&#12540;&#12479;&#12501;&#12449;&#12452;&#12523;\&#32076;&#29702;&#8594;&#24195;&#22577;\140502_2120_&#21069;&#30000;&#12373;&#12435;&#12408;&#36899;&#32097;&#29992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PLAN97\97VER2_5\97TC121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ADMIN\RINGI\Ringi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penses(sga)(1).plan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f-svr01\user2\windows\TEMP\001207&#35373;&#20633;&#35336;&#30011;(&#37329;&#22411;)2000&#65374;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001207&#35373;&#20633;&#35336;&#30011;(&#37329;&#22411;)2000&#65374;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36913;&#38291;&#20445;&#31649;&#31665;\07&#24180;&#24230;&#35336;&#30011;&#65288;&#31649;&#29702;&#32773;&#65306;&#22519;&#34892;&#65289;\12&#26376;18&#26085;&#36039;&#26009;\&#12381;&#12398;&#20182;&#37096;&#21697;\&#35373;&#20633;&#25237;&#36039;&#35336;&#30011;\windows\TEMP\001207&#35373;&#20633;&#35336;&#30011;(&#37329;&#22411;)2000&#65374;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WINDOWS\SE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isk_t\&#27770;&#31639;&#36039;&#26009;\89&#26399;&#20013;&#38291;\&#23376;&#20250;&#31038;&#25903;&#24215;&#65315;&#65328;\010008TTRC\fy03pk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20849;&#36890;\&#22266;&#23450;&#36039;&#29987;\&#24314;&#20206;\8&#22679;&#28187;&#261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SE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DOCUME~1\KEN~1.HAT\LOCALS~1\Temp\PL%20Forecast_0409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&#20849;&#36890;\&#26842;&#21368;&#36039;&#29987;\&#39423;&#27827;\&#32207;&#25324;&#34920;\&#32207;&#25324;99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PLAN97\97VER2_5\97LC121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97\97VER2_5\97LC121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&#20849;&#36890;\&#26842;&#21368;&#36039;&#29987;\&#39423;&#27827;\&#65411;&#65438;&#65392;&#65408;&#21463;&#20449;\&#28961;&#20767;&#25903;&#3210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36913;&#38291;&#20445;&#31649;&#31665;\07&#24180;&#24230;&#35336;&#30011;&#65288;&#31649;&#29702;&#32773;&#65306;&#22519;&#34892;&#65289;\12&#26376;18&#26085;&#36039;&#26009;\&#12381;&#12398;&#20182;&#37096;&#21697;\&#35373;&#20633;&#25237;&#36039;&#35336;&#30011;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32076;&#29702;&#35506;\&#26441;&#37326;\&#25391;&#202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9702;/020.&#31649;&#29702;&#12481;&#12540;&#12512;/050.&#20998;&#26512;/020.&#27770;&#31639;&#20998;&#26512;/FY15/FY15%202Q/020.&#22770;&#19978;&#20998;&#39006;/T-MAT&#29256;&#22770;&#19978;&#26126;&#32048;FY13Q1-Q4%20(FY15&#20998;&#39006;)%20%20-distr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20849;&#36890;\&#26842;&#21368;&#36039;&#29987;\&#39423;&#27827;\&#65411;&#65438;&#65392;&#65408;&#21463;&#20449;\&#28961;&#20767;&#25903;&#32102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02-Work%20File\01-&#24403;&#24180;\T-MAT&#29256;&#22770;&#19978;&#26126;&#32048;FY15Q1%20v15072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02-Work%20File\02-&#21069;&#24180;\T-MAT&#29256;&#22770;&#19978;&#26126;&#32048;FY14Q1%20v15073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02-Work%20File\02-&#21069;&#24180;\T-MAT&#29256;&#22770;&#19978;&#26126;&#32048;FY14Q2%20v15080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02-Work%20File\02-&#21069;&#24180;\T-MAT&#29256;&#22770;&#19978;&#26126;&#32048;FY14Q3%20v150805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02-Work%20File\02-&#21069;&#24180;\T-MAT&#29256;&#22770;&#19978;&#26126;&#32048;FY14Q4%20v150805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T-MAT&#29256;&#22770;&#19978;&#26126;&#32048;FY14Q1-Q4%20(FY15&#20998;&#39006;)%20&#20462;&#27491;&#29256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200265\AppData\Local\Microsoft\Windows\Temporary%20Internet%20Files\Content.Outlook\5FG19GBY\&#12487;&#12540;&#12479;&#12501;&#12449;&#12452;&#12523;_&#12475;&#12464;&#12513;&#12531;&#12488;&#21029;&#22770;&#19978;_20160420_18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6039;&#26448;&#29289;&#27969;\&#20849;&#36890;\&#65320;&#65313;&#65331;&#6531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1\&#27770;&#31639;\&#24180;&#27425;\CP&#26842;&#20998;&#390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Documents%20and%20Settings\9101215\&#12487;&#12473;&#12463;&#12488;&#12483;&#12503;\&#12304;&#24441;&#21729;&#20250;&#36039;&#26009;&#29992;&#12305;&#20840;&#31038;&#65301;&#20998;&#390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2076;&#29702;&#35506;\&#20304;&#34276;\&#26842;&#21368;&#36039;&#29987;\&#32207;&#25324;&#34920;\&#21463;&#25173;&#32207;&#25324;\&#20181;&#25499;&#21697;\&#20181;&#25499;96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MERSET\HOMEDIR\B_ONEILL\EX_DATA\PLAN97\CF\CF97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97\97VER2_5\97TC121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計"/>
      <sheetName val="95TMC"/>
      <sheetName val="事業別重点品目売上高 (TC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lt;p.4&gt;セグメント別"/>
      <sheetName val="140502_2120_前田さんへ連絡用3"/>
    </sheetNames>
    <definedNames>
      <definedName name="DBFILE" refersTo="#REF!"/>
      <definedName name="Kesu" refersTo="#REF!"/>
      <definedName name="M_DBFILE.DBFILE" refersTo="#REF!"/>
      <definedName name="M_DBFILE.Kesu" refersTo="#REF!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"/>
      <sheetName val="TC121"/>
      <sheetName val="DL"/>
      <sheetName val="TP"/>
      <sheetName val="CV"/>
      <sheetName val="RF"/>
      <sheetName val="HP"/>
      <sheetName val="MI"/>
      <sheetName val="MX"/>
      <sheetName val="事業別重点品目売上高 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96"/>
      <sheetName val="事業別重点品目売上高 (TC)"/>
    </sheetNames>
    <sheetDataSet>
      <sheetData sheetId="0" refreshError="1">
        <row r="1">
          <cell r="E1" t="str">
            <v>TERUMO MEDICAL CORP. - DIALYSIS</v>
          </cell>
        </row>
        <row r="2">
          <cell r="E2" t="str">
            <v>ANALYSIS OF APPROVED RINGI'S:  3/31/97</v>
          </cell>
        </row>
        <row r="3">
          <cell r="E3" t="str">
            <v>FY 1996</v>
          </cell>
        </row>
        <row r="5">
          <cell r="B5" t="str">
            <v>RINGI</v>
          </cell>
          <cell r="D5" t="str">
            <v>PROPOSAL</v>
          </cell>
          <cell r="E5" t="str">
            <v>FY 95</v>
          </cell>
          <cell r="Q5" t="str">
            <v>TOTAL</v>
          </cell>
          <cell r="S5" t="str">
            <v>P&amp;L</v>
          </cell>
          <cell r="T5" t="str">
            <v>B/S</v>
          </cell>
          <cell r="U5" t="str">
            <v>OPEN</v>
          </cell>
        </row>
        <row r="6">
          <cell r="A6" t="str">
            <v>RINGI #</v>
          </cell>
          <cell r="B6" t="str">
            <v>DATE</v>
          </cell>
          <cell r="C6" t="str">
            <v>DESCRIPTION</v>
          </cell>
          <cell r="D6" t="str">
            <v>AMOUNT</v>
          </cell>
          <cell r="E6" t="str">
            <v>BALANCE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</v>
          </cell>
          <cell r="K6" t="str">
            <v>SEPT</v>
          </cell>
          <cell r="L6" t="str">
            <v>OCT</v>
          </cell>
          <cell r="M6" t="str">
            <v>NOV</v>
          </cell>
          <cell r="N6" t="str">
            <v>DEC</v>
          </cell>
          <cell r="O6" t="str">
            <v>JAN</v>
          </cell>
          <cell r="P6" t="str">
            <v>FEB</v>
          </cell>
          <cell r="Q6" t="str">
            <v>APR-FEB</v>
          </cell>
          <cell r="R6" t="str">
            <v>MARCH</v>
          </cell>
          <cell r="S6" t="str">
            <v>TOTAL</v>
          </cell>
          <cell r="T6" t="str">
            <v>TOTAL</v>
          </cell>
          <cell r="U6" t="str">
            <v>PROPOSAL $</v>
          </cell>
        </row>
        <row r="7">
          <cell r="A7" t="str">
            <v>94-124</v>
          </cell>
          <cell r="B7" t="str">
            <v>6/28/94</v>
          </cell>
          <cell r="C7" t="str">
            <v>ANNA SYMPOSIUM</v>
          </cell>
          <cell r="D7">
            <v>24800</v>
          </cell>
          <cell r="G7">
            <v>24000</v>
          </cell>
          <cell r="Q7">
            <v>24000</v>
          </cell>
          <cell r="S7">
            <v>24000</v>
          </cell>
          <cell r="U7" t="str">
            <v>closed</v>
          </cell>
        </row>
        <row r="8">
          <cell r="A8" t="str">
            <v>94-174</v>
          </cell>
          <cell r="C8" t="str">
            <v>AMSTERDAM PRINTING &amp; LITHO</v>
          </cell>
          <cell r="D8">
            <v>269.99</v>
          </cell>
          <cell r="P8">
            <v>269.99</v>
          </cell>
          <cell r="Q8">
            <v>269.99</v>
          </cell>
          <cell r="S8">
            <v>269.99</v>
          </cell>
          <cell r="U8" t="str">
            <v>closed</v>
          </cell>
        </row>
        <row r="9">
          <cell r="Q9">
            <v>0</v>
          </cell>
          <cell r="S9">
            <v>0</v>
          </cell>
        </row>
        <row r="10">
          <cell r="A10" t="str">
            <v>95-006</v>
          </cell>
          <cell r="B10" t="str">
            <v>4/6/95</v>
          </cell>
          <cell r="C10" t="str">
            <v>NKF</v>
          </cell>
          <cell r="D10">
            <v>3000</v>
          </cell>
          <cell r="E10">
            <v>3000</v>
          </cell>
          <cell r="I10">
            <v>3000</v>
          </cell>
          <cell r="K10">
            <v>1000</v>
          </cell>
          <cell r="Q10">
            <v>4000</v>
          </cell>
          <cell r="S10">
            <v>4000</v>
          </cell>
          <cell r="U10" t="str">
            <v>closed</v>
          </cell>
        </row>
        <row r="11">
          <cell r="A11" t="str">
            <v>95-010</v>
          </cell>
          <cell r="B11" t="str">
            <v>4/18/95</v>
          </cell>
          <cell r="C11" t="str">
            <v>SPRING CLINICAL MTG.</v>
          </cell>
          <cell r="D11">
            <v>9000</v>
          </cell>
          <cell r="E11">
            <v>9000</v>
          </cell>
          <cell r="F11">
            <v>11050</v>
          </cell>
          <cell r="P11">
            <v>350</v>
          </cell>
          <cell r="Q11">
            <v>11400</v>
          </cell>
          <cell r="S11">
            <v>11400</v>
          </cell>
          <cell r="U11" t="str">
            <v>closed</v>
          </cell>
        </row>
        <row r="12">
          <cell r="A12" t="str">
            <v>95-011</v>
          </cell>
          <cell r="B12" t="str">
            <v>4/24/95</v>
          </cell>
          <cell r="C12" t="str">
            <v>A.S.N.</v>
          </cell>
          <cell r="D12">
            <v>19200</v>
          </cell>
          <cell r="E12">
            <v>12884</v>
          </cell>
          <cell r="F12">
            <v>2966</v>
          </cell>
          <cell r="J12">
            <v>710</v>
          </cell>
          <cell r="L12" t="str">
            <v xml:space="preserve"> </v>
          </cell>
          <cell r="M12">
            <v>19800</v>
          </cell>
          <cell r="P12">
            <v>537.51</v>
          </cell>
          <cell r="Q12">
            <v>24013.51</v>
          </cell>
          <cell r="R12">
            <v>-19800</v>
          </cell>
          <cell r="S12">
            <v>4213.5099999999984</v>
          </cell>
          <cell r="U12" t="str">
            <v>closed</v>
          </cell>
        </row>
        <row r="13">
          <cell r="A13" t="str">
            <v>95-117</v>
          </cell>
          <cell r="B13" t="str">
            <v>8/14/95</v>
          </cell>
          <cell r="C13" t="str">
            <v>COMPARATIVE DIALYZER EVAL.</v>
          </cell>
          <cell r="D13">
            <v>22562</v>
          </cell>
          <cell r="E13">
            <v>21281</v>
          </cell>
          <cell r="H13">
            <v>200</v>
          </cell>
          <cell r="J13">
            <v>11281</v>
          </cell>
          <cell r="K13">
            <v>21531</v>
          </cell>
          <cell r="L13">
            <v>450</v>
          </cell>
          <cell r="N13">
            <v>225</v>
          </cell>
          <cell r="P13">
            <v>275</v>
          </cell>
          <cell r="Q13">
            <v>33962</v>
          </cell>
          <cell r="R13">
            <v>250</v>
          </cell>
          <cell r="S13">
            <v>34212</v>
          </cell>
          <cell r="U13" t="str">
            <v>closed</v>
          </cell>
        </row>
        <row r="14">
          <cell r="A14" t="str">
            <v>95-151</v>
          </cell>
          <cell r="B14" t="str">
            <v>9/12/95</v>
          </cell>
          <cell r="C14" t="str">
            <v>NEW BLOODLINE PURCHASE</v>
          </cell>
          <cell r="D14">
            <v>23300</v>
          </cell>
          <cell r="E14">
            <v>23300</v>
          </cell>
          <cell r="Q14">
            <v>0</v>
          </cell>
          <cell r="S14">
            <v>0</v>
          </cell>
          <cell r="U14">
            <v>23300</v>
          </cell>
        </row>
        <row r="15">
          <cell r="A15" t="str">
            <v>95-186</v>
          </cell>
          <cell r="B15" t="str">
            <v>10/12/95</v>
          </cell>
          <cell r="C15" t="str">
            <v>NEPHROLOGY RESOURCE DIRECTORY</v>
          </cell>
          <cell r="D15">
            <v>1200</v>
          </cell>
          <cell r="E15">
            <v>1200</v>
          </cell>
          <cell r="J15">
            <v>1200</v>
          </cell>
          <cell r="P15">
            <v>454.35</v>
          </cell>
          <cell r="Q15">
            <v>1654.35</v>
          </cell>
          <cell r="S15">
            <v>1654.35</v>
          </cell>
          <cell r="U15" t="str">
            <v>closed</v>
          </cell>
        </row>
        <row r="16">
          <cell r="A16" t="str">
            <v>95-195</v>
          </cell>
          <cell r="B16" t="str">
            <v>10/16/95</v>
          </cell>
          <cell r="C16" t="str">
            <v>FALL AVF PROMOTION</v>
          </cell>
          <cell r="D16">
            <v>8000</v>
          </cell>
          <cell r="E16">
            <v>8000</v>
          </cell>
          <cell r="J16">
            <v>883.42</v>
          </cell>
          <cell r="Q16">
            <v>883.42</v>
          </cell>
          <cell r="R16">
            <v>2250</v>
          </cell>
          <cell r="S16">
            <v>3133.42</v>
          </cell>
          <cell r="U16">
            <v>4866.58</v>
          </cell>
        </row>
        <row r="17">
          <cell r="A17" t="str">
            <v>95-262</v>
          </cell>
          <cell r="B17" t="str">
            <v>1/3/96</v>
          </cell>
          <cell r="C17" t="str">
            <v>SALE OF THIRD PARTY PRODUCT</v>
          </cell>
          <cell r="D17">
            <v>2300</v>
          </cell>
          <cell r="E17">
            <v>2300</v>
          </cell>
          <cell r="Q17">
            <v>0</v>
          </cell>
          <cell r="S17">
            <v>0</v>
          </cell>
          <cell r="U17">
            <v>2300</v>
          </cell>
        </row>
        <row r="18">
          <cell r="A18" t="str">
            <v>95-290</v>
          </cell>
          <cell r="B18" t="str">
            <v>2/12/96</v>
          </cell>
          <cell r="C18" t="str">
            <v>T-SERIES SPRING CONTEST</v>
          </cell>
          <cell r="D18">
            <v>7500</v>
          </cell>
          <cell r="E18">
            <v>7500</v>
          </cell>
          <cell r="Q18">
            <v>0</v>
          </cell>
          <cell r="S18">
            <v>0</v>
          </cell>
          <cell r="U18">
            <v>7500</v>
          </cell>
        </row>
        <row r="19">
          <cell r="A19" t="str">
            <v>95-291</v>
          </cell>
          <cell r="B19" t="str">
            <v>2/12/96</v>
          </cell>
          <cell r="C19" t="str">
            <v>FLORIDA SOCIETY OF NEPHROLOGY</v>
          </cell>
          <cell r="D19">
            <v>1000</v>
          </cell>
          <cell r="E19">
            <v>1000</v>
          </cell>
          <cell r="K19">
            <v>1000</v>
          </cell>
          <cell r="Q19">
            <v>1000</v>
          </cell>
          <cell r="S19">
            <v>1000</v>
          </cell>
          <cell r="U19" t="str">
            <v>closed</v>
          </cell>
        </row>
        <row r="20">
          <cell r="A20" t="str">
            <v>95-304</v>
          </cell>
          <cell r="B20" t="str">
            <v>2/26/96</v>
          </cell>
          <cell r="C20" t="str">
            <v>CALIFORNIA DIALYSIS COUNCIL</v>
          </cell>
          <cell r="D20">
            <v>1000</v>
          </cell>
          <cell r="E20">
            <v>1000</v>
          </cell>
          <cell r="K20">
            <v>1000</v>
          </cell>
          <cell r="Q20">
            <v>1000</v>
          </cell>
          <cell r="S20">
            <v>1000</v>
          </cell>
          <cell r="U20" t="str">
            <v>closed</v>
          </cell>
        </row>
        <row r="21">
          <cell r="A21" t="str">
            <v>95-331</v>
          </cell>
          <cell r="B21" t="str">
            <v>3/8/96</v>
          </cell>
          <cell r="C21" t="str">
            <v>PHYSICIANS DIRECT MAIL</v>
          </cell>
          <cell r="D21">
            <v>27000</v>
          </cell>
          <cell r="E21">
            <v>11130.76</v>
          </cell>
          <cell r="F21">
            <v>8809.32</v>
          </cell>
          <cell r="L21">
            <v>2303.56</v>
          </cell>
          <cell r="Q21">
            <v>11112.88</v>
          </cell>
          <cell r="R21" t="str">
            <v xml:space="preserve"> </v>
          </cell>
          <cell r="S21">
            <v>11112.88</v>
          </cell>
          <cell r="U21">
            <v>17.880000000001019</v>
          </cell>
        </row>
        <row r="22">
          <cell r="A22" t="str">
            <v>95-332</v>
          </cell>
          <cell r="B22" t="str">
            <v>3/8/96</v>
          </cell>
          <cell r="C22" t="str">
            <v>SWEEPSTAKES FOR ANNA</v>
          </cell>
          <cell r="D22">
            <v>32000</v>
          </cell>
          <cell r="E22">
            <v>32000</v>
          </cell>
          <cell r="G22">
            <v>4633.96</v>
          </cell>
          <cell r="H22">
            <v>989.76</v>
          </cell>
          <cell r="I22">
            <v>5015.55</v>
          </cell>
          <cell r="K22">
            <v>4891.8</v>
          </cell>
          <cell r="L22">
            <v>5932</v>
          </cell>
          <cell r="M22">
            <v>3110.3</v>
          </cell>
          <cell r="O22">
            <v>5955</v>
          </cell>
          <cell r="Q22">
            <v>30528.37</v>
          </cell>
          <cell r="R22">
            <v>625.95000000000005</v>
          </cell>
          <cell r="S22">
            <v>31154.32</v>
          </cell>
          <cell r="U22">
            <v>845.68000000000029</v>
          </cell>
        </row>
        <row r="23">
          <cell r="A23" t="str">
            <v>95-335</v>
          </cell>
          <cell r="B23" t="str">
            <v>3/8/96</v>
          </cell>
          <cell r="C23" t="str">
            <v>NEW CQI ADVERTISEMENT</v>
          </cell>
          <cell r="D23">
            <v>27000</v>
          </cell>
          <cell r="E23">
            <v>11281.66</v>
          </cell>
          <cell r="F23">
            <v>4591</v>
          </cell>
          <cell r="G23">
            <v>7462</v>
          </cell>
          <cell r="H23">
            <v>1704.48</v>
          </cell>
          <cell r="Q23">
            <v>13757.48</v>
          </cell>
          <cell r="R23" t="str">
            <v xml:space="preserve"> </v>
          </cell>
          <cell r="S23">
            <v>13757.48</v>
          </cell>
          <cell r="U23" t="str">
            <v>closed</v>
          </cell>
        </row>
        <row r="24">
          <cell r="A24" t="str">
            <v>95-338</v>
          </cell>
          <cell r="B24" t="str">
            <v>3/8/96</v>
          </cell>
          <cell r="C24" t="str">
            <v>COMPACT WET C-SERIES PERFORMANCE</v>
          </cell>
          <cell r="D24">
            <v>2000</v>
          </cell>
          <cell r="E24">
            <v>2000</v>
          </cell>
          <cell r="G24">
            <v>2000</v>
          </cell>
          <cell r="Q24">
            <v>2000</v>
          </cell>
          <cell r="S24">
            <v>2000</v>
          </cell>
          <cell r="U24" t="str">
            <v>closed</v>
          </cell>
        </row>
        <row r="25">
          <cell r="Q25">
            <v>0</v>
          </cell>
          <cell r="S25">
            <v>0</v>
          </cell>
          <cell r="U25" t="str">
            <v>closed</v>
          </cell>
        </row>
        <row r="26">
          <cell r="A26" t="str">
            <v>96-001</v>
          </cell>
          <cell r="B26" t="str">
            <v>3/8/96</v>
          </cell>
          <cell r="C26" t="str">
            <v>HEPARIN PRESENTATION - NKF &amp; ANNA</v>
          </cell>
          <cell r="D26">
            <v>13500</v>
          </cell>
          <cell r="F26">
            <v>5000</v>
          </cell>
          <cell r="G26">
            <v>7650</v>
          </cell>
          <cell r="Q26">
            <v>12650</v>
          </cell>
          <cell r="S26">
            <v>12650</v>
          </cell>
          <cell r="U26">
            <v>850</v>
          </cell>
        </row>
        <row r="27">
          <cell r="A27" t="str">
            <v>96-002</v>
          </cell>
          <cell r="B27" t="str">
            <v>3/8/96</v>
          </cell>
          <cell r="C27" t="str">
            <v>CQI ARTICLE PUBLICATION</v>
          </cell>
          <cell r="D27">
            <v>10000</v>
          </cell>
          <cell r="F27">
            <v>10000</v>
          </cell>
          <cell r="Q27">
            <v>10000</v>
          </cell>
          <cell r="S27">
            <v>10000</v>
          </cell>
          <cell r="U27" t="str">
            <v>closed</v>
          </cell>
        </row>
        <row r="28">
          <cell r="A28" t="str">
            <v>96-025</v>
          </cell>
          <cell r="B28" t="str">
            <v>3/15/96</v>
          </cell>
          <cell r="C28" t="str">
            <v>DIALYZER REUSE LABEL</v>
          </cell>
          <cell r="D28">
            <v>500000</v>
          </cell>
          <cell r="H28">
            <v>7840.9</v>
          </cell>
          <cell r="K28">
            <v>750</v>
          </cell>
          <cell r="L28">
            <v>4479.18</v>
          </cell>
          <cell r="O28">
            <v>11533.37</v>
          </cell>
          <cell r="P28">
            <v>11533.37</v>
          </cell>
          <cell r="Q28">
            <v>36136.82</v>
          </cell>
          <cell r="R28">
            <v>11533.37</v>
          </cell>
          <cell r="S28">
            <v>47670.19</v>
          </cell>
          <cell r="U28">
            <v>452329.81</v>
          </cell>
        </row>
        <row r="29">
          <cell r="A29" t="str">
            <v>96-043</v>
          </cell>
          <cell r="B29" t="str">
            <v>4/30/96</v>
          </cell>
          <cell r="C29" t="str">
            <v>24TH WINTER NEPHROLOGY SYMPOSIUM</v>
          </cell>
          <cell r="D29">
            <v>3500</v>
          </cell>
          <cell r="K29">
            <v>3500</v>
          </cell>
          <cell r="Q29">
            <v>3500</v>
          </cell>
          <cell r="S29">
            <v>3500</v>
          </cell>
          <cell r="U29" t="str">
            <v>closed</v>
          </cell>
        </row>
        <row r="30">
          <cell r="A30" t="str">
            <v>96-044</v>
          </cell>
          <cell r="B30" t="str">
            <v>4/30/96</v>
          </cell>
          <cell r="C30" t="str">
            <v>HIGH PERMEABILITY HEMODIALYZER</v>
          </cell>
          <cell r="D30">
            <v>5000</v>
          </cell>
          <cell r="Q30">
            <v>0</v>
          </cell>
          <cell r="S30">
            <v>0</v>
          </cell>
          <cell r="U30">
            <v>5000</v>
          </cell>
        </row>
        <row r="31">
          <cell r="A31" t="str">
            <v>96-136</v>
          </cell>
          <cell r="B31" t="str">
            <v>6/21/96</v>
          </cell>
          <cell r="C31" t="str">
            <v>SUMMER SELLABRATION</v>
          </cell>
          <cell r="D31">
            <v>7500</v>
          </cell>
          <cell r="Q31">
            <v>0</v>
          </cell>
          <cell r="S31">
            <v>0</v>
          </cell>
          <cell r="U31">
            <v>7500</v>
          </cell>
        </row>
        <row r="32">
          <cell r="A32" t="str">
            <v>96-137</v>
          </cell>
          <cell r="B32" t="str">
            <v>6/21/96</v>
          </cell>
          <cell r="C32" t="str">
            <v>AMERICAN SOCIETY OF NEPHROLOGY</v>
          </cell>
          <cell r="D32">
            <v>29000</v>
          </cell>
          <cell r="L32">
            <v>42.85</v>
          </cell>
          <cell r="Q32">
            <v>42.85</v>
          </cell>
          <cell r="S32">
            <v>42.85</v>
          </cell>
          <cell r="U32">
            <v>28957.15</v>
          </cell>
        </row>
        <row r="33">
          <cell r="A33" t="str">
            <v>96-143</v>
          </cell>
          <cell r="B33" t="str">
            <v>6/24/96</v>
          </cell>
          <cell r="C33" t="str">
            <v>NATIONAL RENAL ADMIN ASSOC MEETING</v>
          </cell>
          <cell r="D33">
            <v>2100</v>
          </cell>
          <cell r="K33">
            <v>2100</v>
          </cell>
          <cell r="P33">
            <v>100</v>
          </cell>
          <cell r="Q33">
            <v>2200</v>
          </cell>
          <cell r="S33">
            <v>2200</v>
          </cell>
          <cell r="U33" t="str">
            <v>closed</v>
          </cell>
        </row>
        <row r="34">
          <cell r="A34" t="str">
            <v>96-159</v>
          </cell>
          <cell r="B34" t="str">
            <v>7/11/96</v>
          </cell>
          <cell r="C34" t="str">
            <v>SEDTI XXXI - EXHIBIT SPACE</v>
          </cell>
          <cell r="D34">
            <v>1200</v>
          </cell>
          <cell r="J34">
            <v>1200</v>
          </cell>
          <cell r="Q34">
            <v>1200</v>
          </cell>
          <cell r="S34">
            <v>1200</v>
          </cell>
          <cell r="U34" t="str">
            <v>closed</v>
          </cell>
        </row>
        <row r="35">
          <cell r="A35" t="str">
            <v>96-165</v>
          </cell>
          <cell r="B35" t="str">
            <v>7/17/96</v>
          </cell>
          <cell r="C35" t="str">
            <v>STUDY OF CHARCTERZTN OF DIALYZER PERFRMNCE</v>
          </cell>
          <cell r="D35">
            <v>5000</v>
          </cell>
          <cell r="Q35">
            <v>0</v>
          </cell>
          <cell r="R35">
            <v>2500</v>
          </cell>
          <cell r="S35">
            <v>2500</v>
          </cell>
          <cell r="U35">
            <v>2500</v>
          </cell>
        </row>
        <row r="36">
          <cell r="A36" t="str">
            <v>96-217</v>
          </cell>
          <cell r="B36" t="str">
            <v>8/20/96</v>
          </cell>
          <cell r="C36" t="str">
            <v>ASN MEETING - TC SUPPORTED</v>
          </cell>
          <cell r="D36">
            <v>31500</v>
          </cell>
          <cell r="M36">
            <v>42.85</v>
          </cell>
          <cell r="Q36">
            <v>42.85</v>
          </cell>
          <cell r="S36">
            <v>42.85</v>
          </cell>
          <cell r="U36">
            <v>31457.15</v>
          </cell>
        </row>
        <row r="37">
          <cell r="A37" t="str">
            <v>96-287</v>
          </cell>
          <cell r="B37" t="str">
            <v>10/2/96</v>
          </cell>
          <cell r="C37" t="str">
            <v>SFTWRE PROGRM: COMPTRIZED  HEPARIN MODEL(PER DISK)</v>
          </cell>
          <cell r="D37">
            <v>55</v>
          </cell>
          <cell r="Q37">
            <v>0</v>
          </cell>
          <cell r="S37">
            <v>0</v>
          </cell>
          <cell r="U37">
            <v>55</v>
          </cell>
        </row>
        <row r="38">
          <cell r="A38" t="str">
            <v>96-296</v>
          </cell>
          <cell r="B38" t="str">
            <v>10/10/96</v>
          </cell>
          <cell r="C38" t="str">
            <v>TO PURCHASE IMS/HSI DIALYSIS SUPPLIES</v>
          </cell>
          <cell r="D38">
            <v>5616.8</v>
          </cell>
          <cell r="Q38">
            <v>0</v>
          </cell>
          <cell r="S38">
            <v>0</v>
          </cell>
          <cell r="U38">
            <v>5616.8</v>
          </cell>
        </row>
        <row r="39">
          <cell r="A39" t="str">
            <v>96-297</v>
          </cell>
          <cell r="B39" t="str">
            <v>10/10/96</v>
          </cell>
          <cell r="C39" t="str">
            <v>ANNA MANAGEMENT CONVENTION</v>
          </cell>
          <cell r="D39">
            <v>1300</v>
          </cell>
          <cell r="O39">
            <v>1300</v>
          </cell>
          <cell r="Q39">
            <v>1300</v>
          </cell>
          <cell r="S39">
            <v>1300</v>
          </cell>
          <cell r="U39" t="str">
            <v>closed</v>
          </cell>
        </row>
        <row r="40">
          <cell r="A40" t="str">
            <v>96-304</v>
          </cell>
          <cell r="B40" t="str">
            <v>10/18/96</v>
          </cell>
          <cell r="C40" t="str">
            <v>1997 ANNA NATIONAL CONVENTION</v>
          </cell>
          <cell r="D40">
            <v>27000</v>
          </cell>
          <cell r="O40">
            <v>1600</v>
          </cell>
          <cell r="P40">
            <v>100</v>
          </cell>
          <cell r="Q40">
            <v>1700</v>
          </cell>
          <cell r="S40">
            <v>1700</v>
          </cell>
          <cell r="U40">
            <v>25300</v>
          </cell>
        </row>
        <row r="41">
          <cell r="A41" t="str">
            <v>96-411</v>
          </cell>
          <cell r="B41" t="str">
            <v>1/6/97</v>
          </cell>
          <cell r="C41" t="str">
            <v>RENAL PHYSICIAN ASSOCIATION MEETG/EXHIBIT</v>
          </cell>
          <cell r="D41">
            <v>400</v>
          </cell>
          <cell r="O41">
            <v>0</v>
          </cell>
          <cell r="Q41">
            <v>0</v>
          </cell>
          <cell r="S41">
            <v>0</v>
          </cell>
          <cell r="U41">
            <v>400</v>
          </cell>
        </row>
        <row r="42">
          <cell r="A42" t="str">
            <v>96-444</v>
          </cell>
          <cell r="B42" t="str">
            <v>1/3/97</v>
          </cell>
          <cell r="C42" t="str">
            <v>BAXTER RENAL DIVISIONAL SALES BROCHURE</v>
          </cell>
          <cell r="D42">
            <v>1526.78</v>
          </cell>
          <cell r="O42">
            <v>0</v>
          </cell>
          <cell r="Q42">
            <v>0</v>
          </cell>
          <cell r="R42">
            <v>1526.78</v>
          </cell>
          <cell r="S42">
            <v>1526.78</v>
          </cell>
          <cell r="U42" t="str">
            <v>closed</v>
          </cell>
        </row>
        <row r="43">
          <cell r="A43" t="str">
            <v>96-676</v>
          </cell>
          <cell r="B43" t="str">
            <v>2/26/97</v>
          </cell>
          <cell r="C43" t="str">
            <v>CORP SPONSORSHIP FOR NAT'L KIDNEY FOUND</v>
          </cell>
          <cell r="D43">
            <v>1000</v>
          </cell>
          <cell r="P43">
            <v>1000</v>
          </cell>
          <cell r="Q43">
            <v>1000</v>
          </cell>
          <cell r="S43">
            <v>1000</v>
          </cell>
          <cell r="U43" t="str">
            <v>closed</v>
          </cell>
        </row>
        <row r="44">
          <cell r="A44" t="str">
            <v>96-707</v>
          </cell>
          <cell r="B44" t="str">
            <v>3/10/97</v>
          </cell>
          <cell r="C44" t="str">
            <v>VIVRA ANNUAL DIRECTORS MEETING-SPLT W/ HOSP.</v>
          </cell>
          <cell r="D44">
            <v>1000</v>
          </cell>
          <cell r="Q44">
            <v>0</v>
          </cell>
          <cell r="U44">
            <v>1000</v>
          </cell>
        </row>
        <row r="45">
          <cell r="O45">
            <v>0</v>
          </cell>
          <cell r="Q45">
            <v>0</v>
          </cell>
          <cell r="S45">
            <v>0</v>
          </cell>
          <cell r="U45">
            <v>0</v>
          </cell>
        </row>
        <row r="46">
          <cell r="C46" t="str">
            <v>SUBTOTAL OF APPROVED RINGI'S</v>
          </cell>
          <cell r="D46">
            <v>857330.57000000007</v>
          </cell>
          <cell r="E46">
            <v>146877.42000000001</v>
          </cell>
          <cell r="F46">
            <v>42416.32</v>
          </cell>
          <cell r="G46">
            <v>45745.96</v>
          </cell>
          <cell r="H46">
            <v>10735.14</v>
          </cell>
          <cell r="I46">
            <v>8015.55</v>
          </cell>
          <cell r="J46">
            <v>15274.42</v>
          </cell>
          <cell r="K46">
            <v>35772.800000000003</v>
          </cell>
          <cell r="L46">
            <v>13207.59</v>
          </cell>
          <cell r="M46">
            <v>22953.149999999998</v>
          </cell>
          <cell r="N46">
            <v>225</v>
          </cell>
          <cell r="O46">
            <v>20388.370000000003</v>
          </cell>
          <cell r="P46">
            <v>14620.220000000001</v>
          </cell>
          <cell r="Q46">
            <v>229354.52000000005</v>
          </cell>
          <cell r="R46">
            <v>-1113.8999999999985</v>
          </cell>
          <cell r="S46">
            <v>228240.62000000002</v>
          </cell>
          <cell r="T46">
            <v>0</v>
          </cell>
          <cell r="U46">
            <v>599796.05000000005</v>
          </cell>
        </row>
        <row r="48">
          <cell r="C48" t="str">
            <v>SAMPLE EXPENSE</v>
          </cell>
          <cell r="F48">
            <v>8430.74</v>
          </cell>
          <cell r="G48">
            <v>9136.2900000000009</v>
          </cell>
          <cell r="H48">
            <v>2996.97</v>
          </cell>
          <cell r="I48">
            <v>2628.76</v>
          </cell>
          <cell r="J48">
            <v>4543.17</v>
          </cell>
          <cell r="K48">
            <v>2406.5700000000002</v>
          </cell>
          <cell r="L48">
            <v>4236.13</v>
          </cell>
          <cell r="M48">
            <v>3116.83</v>
          </cell>
          <cell r="N48">
            <v>1736.28</v>
          </cell>
          <cell r="O48">
            <v>0</v>
          </cell>
          <cell r="P48">
            <v>880.8</v>
          </cell>
          <cell r="Q48">
            <v>40112.54</v>
          </cell>
          <cell r="R48">
            <v>1374.52</v>
          </cell>
          <cell r="S48">
            <v>41487.06</v>
          </cell>
          <cell r="U48" t="str">
            <v xml:space="preserve"> </v>
          </cell>
        </row>
        <row r="50">
          <cell r="C50" t="str">
            <v>MISCELLANEOUS PROMOTION</v>
          </cell>
        </row>
        <row r="51">
          <cell r="C51" t="str">
            <v>VISUAL COMMUNICATION</v>
          </cell>
          <cell r="F51">
            <v>597.95000000000005</v>
          </cell>
          <cell r="Q51">
            <v>597.95000000000005</v>
          </cell>
          <cell r="S51">
            <v>597.95000000000005</v>
          </cell>
        </row>
        <row r="52">
          <cell r="C52" t="str">
            <v>MONTANA</v>
          </cell>
          <cell r="F52">
            <v>350</v>
          </cell>
          <cell r="Q52">
            <v>350</v>
          </cell>
          <cell r="S52">
            <v>350</v>
          </cell>
        </row>
        <row r="53">
          <cell r="C53" t="str">
            <v>NEWARK BETH ISRAEL</v>
          </cell>
          <cell r="F53">
            <v>100</v>
          </cell>
          <cell r="Q53">
            <v>100</v>
          </cell>
          <cell r="S53">
            <v>100</v>
          </cell>
        </row>
        <row r="54">
          <cell r="C54" t="str">
            <v>KIDNEY FOUNDATION OF OH EXHIBIT</v>
          </cell>
          <cell r="G54">
            <v>250</v>
          </cell>
          <cell r="Q54">
            <v>250</v>
          </cell>
          <cell r="S54">
            <v>250</v>
          </cell>
        </row>
        <row r="55">
          <cell r="C55" t="str">
            <v>TO TP DIV SCABB EXH. DEPOS. &amp; REG.</v>
          </cell>
          <cell r="G55">
            <v>300</v>
          </cell>
          <cell r="Q55">
            <v>300</v>
          </cell>
          <cell r="S55">
            <v>300</v>
          </cell>
        </row>
        <row r="56">
          <cell r="C56" t="str">
            <v>PROHASKA &amp; CO NEPHROLOGY MAILING</v>
          </cell>
          <cell r="G56">
            <v>780.98</v>
          </cell>
          <cell r="Q56">
            <v>780.98</v>
          </cell>
          <cell r="S56">
            <v>780.98</v>
          </cell>
        </row>
        <row r="57">
          <cell r="C57" t="str">
            <v>PROHASKA &amp; CO ANTICOAGULATION</v>
          </cell>
          <cell r="G57">
            <v>215.04</v>
          </cell>
          <cell r="Q57">
            <v>215.04</v>
          </cell>
          <cell r="S57">
            <v>215.04</v>
          </cell>
        </row>
        <row r="58">
          <cell r="C58" t="str">
            <v>RARITAN BAY HEALTHCARE FOUND. SPONSORSHIP</v>
          </cell>
          <cell r="H58">
            <v>700</v>
          </cell>
          <cell r="Q58">
            <v>700</v>
          </cell>
          <cell r="S58">
            <v>700</v>
          </cell>
        </row>
        <row r="59">
          <cell r="C59" t="str">
            <v>RENAL ROUND TABLE</v>
          </cell>
          <cell r="I59">
            <v>150</v>
          </cell>
          <cell r="Q59">
            <v>150</v>
          </cell>
          <cell r="S59">
            <v>150</v>
          </cell>
        </row>
        <row r="60">
          <cell r="C60" t="str">
            <v>NATIONAL KIDNEY FOUNDATION</v>
          </cell>
          <cell r="J60">
            <v>260</v>
          </cell>
          <cell r="P60">
            <v>150</v>
          </cell>
          <cell r="Q60">
            <v>410</v>
          </cell>
          <cell r="S60">
            <v>410</v>
          </cell>
        </row>
        <row r="61">
          <cell r="C61" t="str">
            <v>MEGA TRENDS</v>
          </cell>
          <cell r="J61">
            <v>150</v>
          </cell>
          <cell r="Q61">
            <v>150</v>
          </cell>
          <cell r="S61">
            <v>150</v>
          </cell>
        </row>
        <row r="62">
          <cell r="C62" t="str">
            <v>FLORIDA RENAL</v>
          </cell>
          <cell r="J62">
            <v>500</v>
          </cell>
          <cell r="Q62">
            <v>500</v>
          </cell>
          <cell r="S62">
            <v>500</v>
          </cell>
        </row>
        <row r="63">
          <cell r="C63" t="str">
            <v xml:space="preserve">ESRD NETWORK OF NEW ENGLAND  </v>
          </cell>
          <cell r="K63">
            <v>400</v>
          </cell>
          <cell r="Q63">
            <v>400</v>
          </cell>
          <cell r="S63">
            <v>400</v>
          </cell>
        </row>
        <row r="64">
          <cell r="C64" t="str">
            <v xml:space="preserve">AAKP EXHIBIT AND SPONSORSHIP </v>
          </cell>
          <cell r="K64">
            <v>725</v>
          </cell>
          <cell r="Q64">
            <v>725</v>
          </cell>
          <cell r="S64">
            <v>725</v>
          </cell>
        </row>
        <row r="65">
          <cell r="C65" t="str">
            <v>NETWORK 8  INC EXHIBIT</v>
          </cell>
          <cell r="K65">
            <v>275</v>
          </cell>
          <cell r="P65">
            <v>300</v>
          </cell>
          <cell r="Q65">
            <v>575</v>
          </cell>
          <cell r="S65">
            <v>575</v>
          </cell>
        </row>
        <row r="66">
          <cell r="C66" t="str">
            <v xml:space="preserve">RCNNA EXHIBIT  </v>
          </cell>
          <cell r="K66">
            <v>200</v>
          </cell>
          <cell r="Q66">
            <v>200</v>
          </cell>
          <cell r="S66">
            <v>200</v>
          </cell>
        </row>
        <row r="67">
          <cell r="C67" t="str">
            <v>REPRiNT EXP FOR T-SERIES BROCHURE</v>
          </cell>
          <cell r="K67">
            <v>1800</v>
          </cell>
          <cell r="M67">
            <v>1800</v>
          </cell>
          <cell r="O67">
            <v>-1800</v>
          </cell>
          <cell r="Q67">
            <v>1800</v>
          </cell>
          <cell r="S67">
            <v>1800</v>
          </cell>
        </row>
        <row r="68">
          <cell r="C68" t="str">
            <v>CL*C121L CATALOGUES FOR DUBAI BRANCH</v>
          </cell>
          <cell r="K68">
            <v>-1500</v>
          </cell>
          <cell r="Q68">
            <v>-1500</v>
          </cell>
          <cell r="S68">
            <v>-1500</v>
          </cell>
        </row>
        <row r="69">
          <cell r="C69" t="str">
            <v>NKF OF SO. CAROLINA FOR ACTIONGRAPHICS</v>
          </cell>
          <cell r="K69">
            <v>716.1</v>
          </cell>
          <cell r="Q69">
            <v>716.1</v>
          </cell>
          <cell r="S69">
            <v>716.1</v>
          </cell>
        </row>
        <row r="70">
          <cell r="C70" t="str">
            <v>ESRD NETWORK 13</v>
          </cell>
          <cell r="L70">
            <v>300</v>
          </cell>
          <cell r="Q70">
            <v>300</v>
          </cell>
          <cell r="S70">
            <v>300</v>
          </cell>
        </row>
        <row r="71">
          <cell r="C71" t="str">
            <v>VIRGINIA RENAL ADMIN ASSOICIATION</v>
          </cell>
          <cell r="L71">
            <v>125</v>
          </cell>
          <cell r="Q71">
            <v>125</v>
          </cell>
          <cell r="S71">
            <v>125</v>
          </cell>
        </row>
        <row r="72">
          <cell r="C72" t="str">
            <v>LEGACY CONTINUING</v>
          </cell>
          <cell r="L72">
            <v>400</v>
          </cell>
          <cell r="Q72">
            <v>400</v>
          </cell>
          <cell r="S72">
            <v>400</v>
          </cell>
        </row>
        <row r="73">
          <cell r="C73" t="str">
            <v>NANT - TO EXPENSE PPD FOR OCTOBER</v>
          </cell>
          <cell r="L73">
            <v>500</v>
          </cell>
          <cell r="Q73">
            <v>500</v>
          </cell>
          <cell r="S73">
            <v>500</v>
          </cell>
        </row>
        <row r="74">
          <cell r="C74" t="str">
            <v>DEAN KERHULAS SALES REPRESENTATIVE(DL)</v>
          </cell>
          <cell r="L74">
            <v>200</v>
          </cell>
          <cell r="Q74">
            <v>200</v>
          </cell>
          <cell r="S74">
            <v>200</v>
          </cell>
        </row>
        <row r="75">
          <cell r="C75" t="str">
            <v>AMERICAN ASSOCIATION OF DIABETES (IL)</v>
          </cell>
          <cell r="L75">
            <v>300</v>
          </cell>
          <cell r="Q75">
            <v>300</v>
          </cell>
          <cell r="S75">
            <v>300</v>
          </cell>
        </row>
        <row r="76">
          <cell r="C76" t="str">
            <v>ESRD NETWORK OF FLORIDA</v>
          </cell>
          <cell r="M76">
            <v>500</v>
          </cell>
          <cell r="Q76">
            <v>500</v>
          </cell>
          <cell r="S76">
            <v>500</v>
          </cell>
        </row>
        <row r="77">
          <cell r="C77" t="str">
            <v>TRANS-ATLANTAIC RENAL COUNCIL</v>
          </cell>
          <cell r="M77">
            <v>500</v>
          </cell>
          <cell r="P77">
            <v>300</v>
          </cell>
          <cell r="Q77">
            <v>800</v>
          </cell>
          <cell r="S77">
            <v>800</v>
          </cell>
        </row>
        <row r="78">
          <cell r="C78" t="str">
            <v>KIDNEY FOUNDATION - SOUTHEASTERN</v>
          </cell>
          <cell r="N78">
            <v>350</v>
          </cell>
          <cell r="Q78">
            <v>350</v>
          </cell>
          <cell r="S78">
            <v>350</v>
          </cell>
        </row>
        <row r="79">
          <cell r="C79" t="str">
            <v>UNIVERSITY OF MISSISSIPPI</v>
          </cell>
          <cell r="N79">
            <v>500</v>
          </cell>
          <cell r="Q79">
            <v>500</v>
          </cell>
          <cell r="S79">
            <v>500</v>
          </cell>
        </row>
        <row r="80">
          <cell r="C80" t="str">
            <v>INTRACOMPANY D/N TO TORONTO FOR BROCHURES</v>
          </cell>
          <cell r="N80">
            <v>-797.1</v>
          </cell>
          <cell r="Q80">
            <v>-797.1</v>
          </cell>
          <cell r="S80">
            <v>-797.1</v>
          </cell>
        </row>
        <row r="81">
          <cell r="C81" t="str">
            <v>AMSTERDAM PRINTG &amp; LITHO GIVEAWAYS</v>
          </cell>
          <cell r="O81">
            <v>105</v>
          </cell>
          <cell r="Q81">
            <v>105</v>
          </cell>
          <cell r="S81">
            <v>105</v>
          </cell>
        </row>
        <row r="82">
          <cell r="C82" t="str">
            <v>TO CP DIV RINGI #96-384</v>
          </cell>
          <cell r="O82">
            <v>6250</v>
          </cell>
          <cell r="Q82">
            <v>6250</v>
          </cell>
          <cell r="R82">
            <v>-6250</v>
          </cell>
          <cell r="S82">
            <v>0</v>
          </cell>
        </row>
        <row r="83">
          <cell r="C83" t="str">
            <v>TO PRORATE EXP TO ALL DIV'S SEE RINGI 96-282(CP)</v>
          </cell>
          <cell r="O83">
            <v>307.94</v>
          </cell>
          <cell r="Q83">
            <v>307.94</v>
          </cell>
          <cell r="S83">
            <v>307.94</v>
          </cell>
        </row>
        <row r="84">
          <cell r="C84" t="str">
            <v>RUBIN DIALYSIS CTR - N.E. ANNA EXHIBIT SPACE</v>
          </cell>
          <cell r="O84">
            <v>200</v>
          </cell>
          <cell r="Q84">
            <v>200</v>
          </cell>
          <cell r="S84">
            <v>200</v>
          </cell>
        </row>
        <row r="85">
          <cell r="C85" t="str">
            <v>NKF OF SO. TEXAS - 5TH ANNUAL RENAL SYMPOSIUM</v>
          </cell>
          <cell r="O85">
            <v>150</v>
          </cell>
          <cell r="Q85">
            <v>150</v>
          </cell>
          <cell r="S85">
            <v>150</v>
          </cell>
        </row>
        <row r="86">
          <cell r="C86" t="str">
            <v>TO RF DIV RINGI #96-010</v>
          </cell>
          <cell r="P86">
            <v>6050</v>
          </cell>
          <cell r="Q86">
            <v>6050</v>
          </cell>
          <cell r="R86">
            <v>-6050</v>
          </cell>
          <cell r="S86">
            <v>0</v>
          </cell>
        </row>
        <row r="87">
          <cell r="C87" t="str">
            <v xml:space="preserve">GREATER PUGET ANNA </v>
          </cell>
          <cell r="R87">
            <v>300</v>
          </cell>
          <cell r="S87">
            <v>300</v>
          </cell>
        </row>
        <row r="88">
          <cell r="C88" t="str">
            <v xml:space="preserve">ANNA- BIG SKY CHAPTER </v>
          </cell>
          <cell r="R88">
            <v>200</v>
          </cell>
          <cell r="S88">
            <v>200</v>
          </cell>
        </row>
        <row r="89">
          <cell r="C89" t="str">
            <v>AUSTIN DIAGNOSTIC</v>
          </cell>
          <cell r="R89">
            <v>250</v>
          </cell>
          <cell r="S89">
            <v>250</v>
          </cell>
        </row>
        <row r="90">
          <cell r="C90" t="str">
            <v xml:space="preserve">NANT </v>
          </cell>
          <cell r="R90">
            <v>250</v>
          </cell>
          <cell r="S90">
            <v>250</v>
          </cell>
        </row>
        <row r="91">
          <cell r="C91" t="str">
            <v>DEACONESS MED BILLINGS</v>
          </cell>
          <cell r="R91">
            <v>375</v>
          </cell>
          <cell r="S91">
            <v>375</v>
          </cell>
        </row>
        <row r="92">
          <cell r="C92" t="str">
            <v xml:space="preserve">ESRD NETWORK OF TEXAS </v>
          </cell>
          <cell r="R92">
            <v>500</v>
          </cell>
          <cell r="S92">
            <v>500</v>
          </cell>
        </row>
        <row r="95">
          <cell r="Q95">
            <v>0</v>
          </cell>
          <cell r="S95">
            <v>0</v>
          </cell>
        </row>
        <row r="96">
          <cell r="C96" t="str">
            <v>SUBTOTAL OF MISC. PROMO</v>
          </cell>
          <cell r="F96">
            <v>1047.95</v>
          </cell>
          <cell r="G96">
            <v>1546.02</v>
          </cell>
          <cell r="H96">
            <v>700</v>
          </cell>
          <cell r="I96">
            <v>150</v>
          </cell>
          <cell r="J96">
            <v>910</v>
          </cell>
          <cell r="K96">
            <v>2616.1</v>
          </cell>
          <cell r="L96">
            <v>1825</v>
          </cell>
          <cell r="M96">
            <v>2800</v>
          </cell>
          <cell r="N96">
            <v>52.899999999999977</v>
          </cell>
          <cell r="O96">
            <v>5212.9399999999996</v>
          </cell>
          <cell r="P96">
            <v>6800</v>
          </cell>
          <cell r="Q96">
            <v>23660.91</v>
          </cell>
          <cell r="R96">
            <v>-10425</v>
          </cell>
          <cell r="S96">
            <v>13235.910000000002</v>
          </cell>
          <cell r="T96">
            <v>0</v>
          </cell>
          <cell r="U96">
            <v>0</v>
          </cell>
        </row>
        <row r="98">
          <cell r="C98" t="str">
            <v>TOTAL OF SALES PROMOTION - P/L</v>
          </cell>
          <cell r="F98">
            <v>51895.009999999995</v>
          </cell>
          <cell r="G98">
            <v>56428.27</v>
          </cell>
          <cell r="H98">
            <v>14432.109999999999</v>
          </cell>
          <cell r="I98">
            <v>10794.310000000001</v>
          </cell>
          <cell r="J98">
            <v>20727.59</v>
          </cell>
          <cell r="K98">
            <v>40795.47</v>
          </cell>
          <cell r="L98">
            <v>19268.72</v>
          </cell>
          <cell r="M98">
            <v>28869.979999999996</v>
          </cell>
          <cell r="N98">
            <v>2014.1799999999998</v>
          </cell>
          <cell r="O98">
            <v>25601.31</v>
          </cell>
          <cell r="P98">
            <v>22301.02</v>
          </cell>
          <cell r="Q98">
            <v>293127.97000000003</v>
          </cell>
          <cell r="R98">
            <v>-10164.379999999999</v>
          </cell>
          <cell r="S98">
            <v>282963.59000000003</v>
          </cell>
          <cell r="T98">
            <v>0</v>
          </cell>
          <cell r="U98">
            <v>599796.05000000005</v>
          </cell>
        </row>
        <row r="99">
          <cell r="S99">
            <v>387000</v>
          </cell>
        </row>
        <row r="100">
          <cell r="C100" t="str">
            <v>BALANCE TO PLAN</v>
          </cell>
          <cell r="S100">
            <v>104036.40999999997</v>
          </cell>
        </row>
        <row r="102">
          <cell r="A102" t="str">
            <v>VARIANCE TO PLAN INCLUDING OPEN PROPOSALS</v>
          </cell>
          <cell r="L102" t="str">
            <v xml:space="preserve"> </v>
          </cell>
          <cell r="U102">
            <v>-495759.64000000007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"/>
      <sheetName val="Search_J"/>
      <sheetName val="Search_E"/>
      <sheetName val="Edit_Planning_J"/>
      <sheetName val="Edit_Planning_E"/>
      <sheetName val="Edit_Rolling_J"/>
      <sheetName val="Edit_Rolling_E"/>
      <sheetName val="TmpHeader_J"/>
      <sheetName val="TmpHeader_E"/>
      <sheetName val="MessageTable"/>
      <sheetName val="事業別重点品目売上高 (TC)"/>
      <sheetName val="expenses(sga)(1)"/>
      <sheetName val="TR"/>
      <sheetName val="DL96"/>
      <sheetName val="Sheet1"/>
      <sheetName val="Sheet2"/>
      <sheetName val="算出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1">
          <cell r="A21" t="str">
            <v>NO</v>
          </cell>
        </row>
        <row r="22">
          <cell r="A22" t="str">
            <v>!?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0">
          <cell r="A20"/>
        </row>
      </sheetData>
      <sheetData sheetId="15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_2000_2001_ "/>
      <sheetName val="金型（2000～2001） "/>
      <sheetName val="事業別重点品目売上高 (TC)"/>
      <sheetName val="TmpHeader_J"/>
      <sheetName val="TR"/>
      <sheetName val="TmpHeader"/>
      <sheetName val="001207設備計画(金型)2000～2001"/>
      <sheetName val="Basic_Information"/>
      <sheetName val="金型_2000_2001__"/>
      <sheetName val="金型（2000～2001）_"/>
      <sheetName val="事業別重点品目売上高_(TC)"/>
      <sheetName val="Validation plan(for Ver2 MOD3"/>
      <sheetName val="Rev11-Asian (2)"/>
      <sheetName val="Rev. 1"/>
      <sheetName val="Rev. 2"/>
      <sheetName val="Rev. 3"/>
      <sheetName val="SG Old Mats"/>
      <sheetName val="SG New Mats"/>
      <sheetName val="NN New Materials"/>
      <sheetName val="NN Old Mats"/>
      <sheetName val="SG3 NEW MATS"/>
      <sheetName val="Updates"/>
      <sheetName val="Sheet1"/>
      <sheetName val="materials detail temp"/>
      <sheetName val="matpplan_fp"/>
      <sheetName val="Accessデータ貼付シート"/>
      <sheetName val="説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>
        <row r="1">
          <cell r="B1" t="str">
            <v>NN Ver. 2 Hub and Protector Matrix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（2000～2001） "/>
      <sheetName val="金型_2000_2001_ "/>
      <sheetName val="事業別重点品目売上高 (TC)"/>
      <sheetName val="TmpHeader_J"/>
      <sheetName val="TR"/>
      <sheetName val="WT"/>
      <sheetName val="Schedule"/>
      <sheetName val="金型（2000～2001）_"/>
      <sheetName val="金型_2000_2001__"/>
      <sheetName val="事業別重点品目売上高_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_2000_2001_ "/>
      <sheetName val="金型（2000～2001） "/>
      <sheetName val="事業別重点品目売上高 (TC)"/>
      <sheetName val="TmpHeader_J"/>
      <sheetName val="TR"/>
      <sheetName val="金型_2000_2001__"/>
      <sheetName val="金型（2000～2001）_"/>
      <sheetName val="事業別重点品目売上高_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1"/>
      <sheetName val="1-1"/>
      <sheetName val="1-1-2"/>
      <sheetName val="2-1"/>
      <sheetName val="3-1"/>
      <sheetName val="4-1"/>
      <sheetName val="5-1"/>
      <sheetName val="6-1E"/>
      <sheetName val="6-1W"/>
      <sheetName val="7-1-1E"/>
      <sheetName val="7-1-2E"/>
      <sheetName val="7-1-1W"/>
      <sheetName val="7-1-2W"/>
      <sheetName val="8-1"/>
      <sheetName val="9-1-1"/>
      <sheetName val="9-1-2"/>
      <sheetName val="10-1"/>
      <sheetName val="事業別重点品目売上高 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_Information"/>
      <sheetName val="CAP_P001"/>
      <sheetName val="CAP_P002"/>
      <sheetName val="CAP_P011"/>
      <sheetName val="CAP_P012"/>
      <sheetName val="CAP_P013"/>
      <sheetName val="CAP_P014"/>
      <sheetName val="CAP_P015"/>
      <sheetName val="CAP_P021"/>
      <sheetName val="CAP_P022"/>
      <sheetName val="CAP_P023"/>
      <sheetName val="CAP_P024"/>
      <sheetName val="CAP_P031"/>
      <sheetName val="CAP_P032"/>
      <sheetName val="CAP_P033"/>
      <sheetName val="CAP_P034"/>
      <sheetName val="CAP_P035"/>
      <sheetName val="CAP_P036"/>
      <sheetName val="CAP_P037"/>
      <sheetName val="CAP_T001"/>
      <sheetName val="CAP_T002"/>
      <sheetName val="CAP_T011"/>
      <sheetName val="CAP_T012"/>
      <sheetName val="CAP_T013"/>
      <sheetName val="CAP_T014"/>
      <sheetName val="CAP_T015"/>
      <sheetName val="CAP_T016"/>
      <sheetName val="CAP_P041"/>
      <sheetName val="CAP_P042"/>
      <sheetName val="CAP_P043"/>
      <sheetName val="CAP_P045"/>
      <sheetName val="CAP_P046"/>
      <sheetName val="CAP_P047"/>
      <sheetName val="CAP_P048"/>
      <sheetName val="CAP_P049"/>
      <sheetName val="CAP_P050"/>
      <sheetName val="CAP_P051"/>
      <sheetName val="CAP_P052"/>
      <sheetName val="CAP_P053"/>
      <sheetName val="CAP_P054"/>
      <sheetName val="CAP_P055"/>
      <sheetName val="CAP_P056"/>
      <sheetName val="CAP_PH01"/>
      <sheetName val="CAP_PH02"/>
      <sheetName val="CAP_PH03"/>
      <sheetName val="AA_PckgChk_CheckList"/>
      <sheetName val="AA_PckgChk_OptionList"/>
      <sheetName val="総合収支(社内ﾚｰﾄ版単月)"/>
      <sheetName val="総合収支(社内ﾚｰﾄ版累計)"/>
      <sheetName val="総合収支(実勢ﾚｰﾄ版単月)"/>
      <sheetName val="総合収支(実勢ﾚｰﾄ版累計)"/>
      <sheetName val="実績単月(社内)"/>
      <sheetName val="実績累計(社内)"/>
      <sheetName val="実績単月(実勢)"/>
      <sheetName val="実績累計(実勢)"/>
      <sheetName val="計画単月"/>
      <sheetName val="計画累計"/>
      <sheetName val="4_16対応済⇒"/>
      <sheetName val="前年単月(社内)"/>
      <sheetName val="前年累計(社内)"/>
      <sheetName val="前年単月(実勢)"/>
      <sheetName val="前年累計(実勢)"/>
      <sheetName val="事業別重点品目売上高 (TC報告)"/>
      <sheetName val="1.Management PL"/>
    </sheetNames>
    <sheetDataSet>
      <sheetData sheetId="0" refreshError="1">
        <row r="4">
          <cell r="E4" t="str">
            <v>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増減明"/>
      <sheetName val="MainModel"/>
      <sheetName val="事業別重点品目売上高 (TC報告)"/>
      <sheetName val="Basic_Information"/>
      <sheetName val="OFDI Global Team"/>
      <sheetName val="金型_2000_2001_ "/>
      <sheetName val="0409"/>
      <sheetName val="1.拠点PL"/>
      <sheetName val="TmpHeader_J"/>
      <sheetName val="CF97"/>
      <sheetName val="CAP_P022"/>
      <sheetName val="CAP_P011"/>
      <sheetName val="CAP_P012"/>
      <sheetName val="CAP_P013"/>
    </sheetNames>
    <definedNames>
      <definedName name="Main_Ex"/>
      <definedName name="Print_Ex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1"/>
      <sheetName val="1-1"/>
      <sheetName val="1-1-2"/>
      <sheetName val="2-1"/>
      <sheetName val="3-1"/>
      <sheetName val="4-1"/>
      <sheetName val="5-1"/>
      <sheetName val="6-1E"/>
      <sheetName val="6-1W"/>
      <sheetName val="7-1-1E"/>
      <sheetName val="7-1-2E"/>
      <sheetName val="7-1-1W"/>
      <sheetName val="7-1-2W"/>
      <sheetName val="8-1"/>
      <sheetName val="9-1-1"/>
      <sheetName val="9-1-2"/>
      <sheetName val="10-1"/>
      <sheetName val="事業別重点品目売上高 (TC)"/>
      <sheetName val="BLO計"/>
      <sheetName val="95TMC"/>
      <sheetName val="金型（2000～2001） "/>
      <sheetName val="事業別重点品目売上高_(TC)"/>
      <sheetName val="金型（2000～2001）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histo"/>
      <sheetName val="histo (2)"/>
      <sheetName val="HLM"/>
      <sheetName val="HLM(2)"/>
      <sheetName val="PLPR_CV"/>
      <sheetName val="summary"/>
      <sheetName val="事業別重点品目売上高 (TC報告)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HLM sales Apr. - Aug.</v>
          </cell>
        </row>
        <row r="2">
          <cell r="C2" t="str">
            <v>YTD0408</v>
          </cell>
        </row>
        <row r="4">
          <cell r="A4" t="str">
            <v>@STERREICH</v>
          </cell>
          <cell r="C4">
            <v>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9903"/>
      <sheetName val="事業別重点品目売上高 (TC報告)"/>
    </sheetNames>
    <definedNames>
      <definedName name="Record1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"/>
      <sheetName val="LC121"/>
      <sheetName val="DL"/>
      <sheetName val="事業別重点品目売上高 (TC報告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"/>
      <sheetName val="LC121"/>
      <sheetName val="DL"/>
      <sheetName val="exchrate"/>
      <sheetName val="事業別重点品目売上高 (TC報告)"/>
      <sheetName val="TR"/>
      <sheetName val="Capex List"/>
      <sheetName val="Cap Table"/>
      <sheetName val="事業別重点品目売上高_(TC報告)"/>
      <sheetName val="Capex_List"/>
      <sheetName val="事業別重点品目売上高_(TC報告)3"/>
      <sheetName val="Cap_Table3"/>
      <sheetName val="Capex_List3"/>
      <sheetName val="事業別重点品目売上高_(TC報告)1"/>
      <sheetName val="Cap_Table1"/>
      <sheetName val="Capex_List1"/>
      <sheetName val="Cap_Table"/>
      <sheetName val="事業別重点品目売上高_(TC報告)2"/>
      <sheetName val="Cap_Table2"/>
      <sheetName val="Capex_Lis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倉庫受払"/>
      <sheetName val="工程残"/>
      <sheetName val="無償支給評価"/>
      <sheetName val="前残消去"/>
      <sheetName val="データ取込"/>
      <sheetName val="更新処理"/>
      <sheetName val="非表示･印刷"/>
      <sheetName val="倉庫受払 (2)"/>
      <sheetName val="工程残 (2)"/>
      <sheetName val="倉庫受払 (3)"/>
      <sheetName val="工程残 (3)"/>
      <sheetName val="倉庫受払 (4)"/>
      <sheetName val="工程残 (4)"/>
      <sheetName val="無償支給"/>
      <sheetName val="事業別重点品目売上高 (TC報告)"/>
    </sheetNames>
    <definedNames>
      <definedName name="デｰタ取込.デｰタ取込"/>
      <definedName name="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Data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振伝"/>
      <sheetName val="月度修理状況表"/>
      <sheetName val="Sheet1"/>
      <sheetName val="０３年度以降"/>
      <sheetName val="Basic_Information"/>
      <sheetName val="休日"/>
      <sheetName val="振伝.XLS"/>
      <sheetName val="%E6%8C%AF%E4%BC%9D.XLS"/>
    </sheetNames>
    <definedNames>
      <definedName name="全消去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持ち (ROUNDDOWN)"/>
      <sheetName val="手持ち"/>
      <sheetName val="FY14Q1vsFY15Q1(4分類) 為替影響"/>
      <sheetName val="為替有→"/>
      <sheetName val="FY14Q1vsFY15Q1(旧広報分類)"/>
      <sheetName val="FY13Q1→Q4(FY15広報分類)"/>
      <sheetName val="(広報分類)ROUNDDOWN"/>
      <sheetName val="FY14Q1vsFY15Q1(4分類)"/>
      <sheetName val="為替無→"/>
      <sheetName val="FY14Q1vsFY15Q1(旧広報分類) (2)"/>
      <sheetName val="FY14Q1vsFY15Q1(広報分類) (2)"/>
      <sheetName val="(広報分類) (2)ROUNDDOWN"/>
      <sheetName val="FY14Q1vsFY15Q1(4分類) (2)"/>
      <sheetName val="確認"/>
      <sheetName val="ニューロ＆I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J4">
            <v>48719</v>
          </cell>
        </row>
        <row r="5">
          <cell r="J5">
            <v>35330</v>
          </cell>
        </row>
        <row r="6">
          <cell r="J6">
            <v>17858</v>
          </cell>
        </row>
        <row r="7">
          <cell r="J7">
            <v>20725</v>
          </cell>
        </row>
        <row r="8">
          <cell r="J8">
            <v>122632</v>
          </cell>
        </row>
        <row r="12">
          <cell r="J12">
            <v>48245</v>
          </cell>
        </row>
        <row r="13">
          <cell r="J13">
            <v>12578</v>
          </cell>
        </row>
        <row r="22">
          <cell r="J22">
            <v>93698</v>
          </cell>
        </row>
        <row r="26">
          <cell r="J26">
            <v>35919</v>
          </cell>
        </row>
        <row r="27">
          <cell r="J27">
            <v>9229</v>
          </cell>
        </row>
        <row r="36">
          <cell r="J36">
            <v>59945</v>
          </cell>
        </row>
        <row r="40">
          <cell r="J40">
            <v>23420</v>
          </cell>
        </row>
        <row r="41">
          <cell r="J41">
            <v>6044</v>
          </cell>
        </row>
        <row r="50">
          <cell r="J50">
            <v>28934</v>
          </cell>
        </row>
        <row r="54">
          <cell r="J54">
            <v>11716</v>
          </cell>
        </row>
        <row r="55">
          <cell r="J55">
            <v>2739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無償支給"/>
      <sheetName val="月度修理状況表"/>
      <sheetName val="事業別重点品目売上高 (TC)"/>
      <sheetName val="手順"/>
      <sheetName val="倉庫受払"/>
      <sheetName val="工程残"/>
      <sheetName val="無償支給評価"/>
      <sheetName val="前残消去"/>
      <sheetName val="データ取込"/>
      <sheetName val="更新処理"/>
      <sheetName val="非表示･印刷"/>
      <sheetName val="倉庫受払 (2)"/>
      <sheetName val="工程残 (2)"/>
      <sheetName val="倉庫受払 (4)"/>
      <sheetName val="工程残 (4)"/>
      <sheetName val="倉庫受払 (3)"/>
      <sheetName val="工程残 (3)"/>
      <sheetName val="算出ｼｰﾄ"/>
      <sheetName val="Basic_Information"/>
      <sheetName val="TP"/>
      <sheetName val="UNI"/>
      <sheetName val="無償支給.XLS"/>
      <sheetName val="%E7%84%A1%E5%84%9F%E6%94%AF%E7%"/>
      <sheetName val="BLO計"/>
    </sheetNames>
    <definedNames>
      <definedName name="[データ取込].データ取込"/>
      <definedName name="行非表示"/>
      <definedName name="受払更新"/>
      <definedName name="前残消去.前残消去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従来版 広報分類"/>
      <sheetName val="従来版 旧広報分類"/>
      <sheetName val="差異確認"/>
      <sheetName val="旧広報分類(3)"/>
      <sheetName val="広報分類(3)"/>
      <sheetName val="GOD BU調整"/>
      <sheetName val="GOD合算表"/>
      <sheetName val="GOD地域調整"/>
      <sheetName val="GOD地域別調整額"/>
      <sheetName val="GOD地域別（会計T）OLD"/>
      <sheetName val="旧広報分類FY14Q1"/>
      <sheetName val="広報分類FY14Q1"/>
      <sheetName val="旧広報分類（2）"/>
      <sheetName val="広報分類（2）"/>
      <sheetName val="GOD合算表合わせ"/>
      <sheetName val="GOD合算表 "/>
      <sheetName val="GOD地域別合わせ"/>
      <sheetName val="まとめ"/>
      <sheetName val="地域調整まとめ"/>
      <sheetName val="BCTより"/>
      <sheetName val="BCT"/>
      <sheetName val="TC"/>
      <sheetName val="TCTP"/>
      <sheetName val="TE"/>
      <sheetName val="VAK"/>
      <sheetName val="MV"/>
      <sheetName val="TCVS"/>
      <sheetName val="TMC"/>
      <sheetName val="GOD地域別（会計T）"/>
      <sheetName val="旧広報分類（1）"/>
      <sheetName val="広報分類（1）"/>
      <sheetName val="アロワンス配賦"/>
      <sheetName val="RAW T-MAT"/>
      <sheetName val="F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57">
          <cell r="C157" t="str">
            <v>基盤医療器</v>
          </cell>
          <cell r="E157">
            <v>364216020.40071774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C158" t="str">
            <v>基盤医療器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10528037.7149</v>
          </cell>
          <cell r="J158">
            <v>0</v>
          </cell>
        </row>
        <row r="159">
          <cell r="C159" t="str">
            <v>基盤医療器</v>
          </cell>
          <cell r="E159">
            <v>1493482170.2325857</v>
          </cell>
          <cell r="F159">
            <v>402701706.67538023</v>
          </cell>
          <cell r="G159">
            <v>298699737.63949996</v>
          </cell>
          <cell r="H159">
            <v>257941479.58531117</v>
          </cell>
          <cell r="I159">
            <v>1724021269.6446965</v>
          </cell>
          <cell r="J159">
            <v>125806464.27430004</v>
          </cell>
        </row>
        <row r="160">
          <cell r="C160" t="str">
            <v>基盤医療器</v>
          </cell>
          <cell r="E160">
            <v>673736180.61542881</v>
          </cell>
          <cell r="F160">
            <v>2509276.3667000001</v>
          </cell>
          <cell r="G160">
            <v>0</v>
          </cell>
          <cell r="H160">
            <v>4043170.3720027576</v>
          </cell>
          <cell r="I160">
            <v>22531278.229800001</v>
          </cell>
          <cell r="J160">
            <v>16704228.5635</v>
          </cell>
        </row>
        <row r="161">
          <cell r="C161" t="str">
            <v>基盤医療器</v>
          </cell>
          <cell r="E161">
            <v>1421068002.8497791</v>
          </cell>
          <cell r="F161">
            <v>157594489.83257097</v>
          </cell>
          <cell r="G161">
            <v>0</v>
          </cell>
          <cell r="H161">
            <v>0</v>
          </cell>
          <cell r="I161">
            <v>5663048.2754578423</v>
          </cell>
          <cell r="J161">
            <v>0</v>
          </cell>
        </row>
        <row r="162">
          <cell r="C162" t="str">
            <v>基盤医療器</v>
          </cell>
          <cell r="E162">
            <v>867329945.45402098</v>
          </cell>
          <cell r="F162">
            <v>218306747.38900304</v>
          </cell>
          <cell r="G162">
            <v>484371776.9734</v>
          </cell>
          <cell r="H162">
            <v>45248471.456613034</v>
          </cell>
          <cell r="I162">
            <v>350667965.90524089</v>
          </cell>
          <cell r="J162">
            <v>88401393.167100012</v>
          </cell>
        </row>
        <row r="163">
          <cell r="C163" t="str">
            <v>基盤医療器</v>
          </cell>
          <cell r="E163">
            <v>237787470.14632139</v>
          </cell>
          <cell r="F163">
            <v>215472425.29283226</v>
          </cell>
          <cell r="G163">
            <v>184478729.08840004</v>
          </cell>
          <cell r="H163">
            <v>79859919.776346564</v>
          </cell>
          <cell r="I163">
            <v>379343975.98195624</v>
          </cell>
          <cell r="J163">
            <v>4750824.1992000006</v>
          </cell>
        </row>
        <row r="164">
          <cell r="C164" t="str">
            <v>基盤医療器</v>
          </cell>
          <cell r="E164">
            <v>646180244.59992361</v>
          </cell>
          <cell r="F164">
            <v>8375994.3846270302</v>
          </cell>
          <cell r="G164">
            <v>-37482175.791699991</v>
          </cell>
          <cell r="H164">
            <v>28594047.265792146</v>
          </cell>
          <cell r="I164">
            <v>117227906.91390426</v>
          </cell>
          <cell r="J164">
            <v>2692001.3701999998</v>
          </cell>
        </row>
        <row r="165">
          <cell r="C165" t="str">
            <v>基盤医療器</v>
          </cell>
          <cell r="E165">
            <v>662766009.68946135</v>
          </cell>
          <cell r="F165">
            <v>4633408.2391094472</v>
          </cell>
          <cell r="G165">
            <v>-461776.49850000005</v>
          </cell>
          <cell r="H165">
            <v>-5640613.1147000007</v>
          </cell>
          <cell r="I165">
            <v>513871102.44869059</v>
          </cell>
          <cell r="J165">
            <v>31453546.090399999</v>
          </cell>
        </row>
        <row r="166">
          <cell r="C166" t="str">
            <v>基盤医療器</v>
          </cell>
          <cell r="E166">
            <v>1639146265.7933455</v>
          </cell>
          <cell r="F166">
            <v>24488563.946476609</v>
          </cell>
          <cell r="G166">
            <v>0</v>
          </cell>
          <cell r="H166">
            <v>72989591.45265846</v>
          </cell>
          <cell r="I166">
            <v>261525191.79622343</v>
          </cell>
          <cell r="J166">
            <v>236520.9829</v>
          </cell>
        </row>
        <row r="167">
          <cell r="C167" t="str">
            <v>基盤医療器</v>
          </cell>
          <cell r="E167">
            <v>3008764950.3589568</v>
          </cell>
          <cell r="F167">
            <v>4841714.8300999999</v>
          </cell>
          <cell r="G167">
            <v>3834765.8180999998</v>
          </cell>
          <cell r="H167">
            <v>5292122.550562216</v>
          </cell>
          <cell r="I167">
            <v>218381600.45185992</v>
          </cell>
          <cell r="J167">
            <v>19715721.795700002</v>
          </cell>
        </row>
        <row r="168">
          <cell r="C168" t="str">
            <v>基盤医療器</v>
          </cell>
          <cell r="E168">
            <v>780271956.8440448</v>
          </cell>
          <cell r="F168">
            <v>246977635.03982085</v>
          </cell>
          <cell r="G168">
            <v>197842376.46119997</v>
          </cell>
          <cell r="H168">
            <v>3867840.1380136325</v>
          </cell>
          <cell r="I168">
            <v>52017572.255254231</v>
          </cell>
          <cell r="J168">
            <v>17489670.061100002</v>
          </cell>
        </row>
        <row r="169">
          <cell r="C169" t="str">
            <v>医薬品・栄養</v>
          </cell>
          <cell r="E169">
            <v>1545631304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C170" t="str">
            <v>医薬品・栄養</v>
          </cell>
          <cell r="E170">
            <v>1967901850.0184946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C171" t="str">
            <v>医薬品・栄養</v>
          </cell>
          <cell r="E171">
            <v>1723696864.9999998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C172" t="str">
            <v>医薬品・栄養</v>
          </cell>
          <cell r="E172">
            <v>3675323257.9969177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C173" t="str">
            <v>PFS他</v>
          </cell>
          <cell r="E173">
            <v>3610335013.4864354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C174" t="str">
            <v>PFS他</v>
          </cell>
          <cell r="E174">
            <v>509206827.95079696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C175" t="str">
            <v>PFS他</v>
          </cell>
          <cell r="E175">
            <v>222744931.56276762</v>
          </cell>
          <cell r="F175">
            <v>1005176526.1192935</v>
          </cell>
          <cell r="G175">
            <v>187123221.31807467</v>
          </cell>
          <cell r="H175">
            <v>203147522.14739996</v>
          </cell>
          <cell r="I175">
            <v>24372319.894431949</v>
          </cell>
          <cell r="J175">
            <v>0</v>
          </cell>
        </row>
        <row r="176">
          <cell r="C176" t="str">
            <v>糖尿病（DM）</v>
          </cell>
          <cell r="E176">
            <v>4066483399</v>
          </cell>
          <cell r="F176">
            <v>212277424.21970001</v>
          </cell>
          <cell r="G176">
            <v>0</v>
          </cell>
          <cell r="H176">
            <v>0</v>
          </cell>
          <cell r="I176">
            <v>292085510.9508</v>
          </cell>
          <cell r="J176">
            <v>176873100.40360001</v>
          </cell>
        </row>
        <row r="177">
          <cell r="C177" t="str">
            <v>ヘルスケア</v>
          </cell>
          <cell r="E177">
            <v>240182848.69022369</v>
          </cell>
          <cell r="F177">
            <v>-238219.6296000001</v>
          </cell>
          <cell r="G177">
            <v>0</v>
          </cell>
          <cell r="H177">
            <v>4167413.4016</v>
          </cell>
          <cell r="I177">
            <v>30321969.847700004</v>
          </cell>
          <cell r="J177">
            <v>-2356822.4515000004</v>
          </cell>
        </row>
        <row r="178">
          <cell r="C178" t="str">
            <v>ヘルスケア</v>
          </cell>
          <cell r="E178">
            <v>320953881.22843885</v>
          </cell>
          <cell r="F178">
            <v>0</v>
          </cell>
          <cell r="G178">
            <v>0</v>
          </cell>
          <cell r="H178">
            <v>0</v>
          </cell>
          <cell r="I178">
            <v>102547805.81569999</v>
          </cell>
          <cell r="J178">
            <v>14095409.877499998</v>
          </cell>
        </row>
        <row r="179">
          <cell r="C179" t="str">
            <v>ヘルスケア</v>
          </cell>
          <cell r="E179">
            <v>482038767.08133745</v>
          </cell>
          <cell r="F179">
            <v>24506583.9778</v>
          </cell>
          <cell r="G179">
            <v>0</v>
          </cell>
          <cell r="H179">
            <v>0</v>
          </cell>
          <cell r="I179">
            <v>153579273.12029999</v>
          </cell>
          <cell r="J179">
            <v>25127960.468600035</v>
          </cell>
        </row>
        <row r="180">
          <cell r="C180" t="str">
            <v>ＣＶ</v>
          </cell>
          <cell r="E180">
            <v>2281689045.8130007</v>
          </cell>
          <cell r="F180">
            <v>1362400515.3470926</v>
          </cell>
          <cell r="G180">
            <v>5193274354.5978003</v>
          </cell>
          <cell r="H180">
            <v>273306144.72330004</v>
          </cell>
          <cell r="I180">
            <v>871256540.11650658</v>
          </cell>
          <cell r="J180">
            <v>283330852.29400015</v>
          </cell>
        </row>
        <row r="181">
          <cell r="C181" t="str">
            <v>ＣＶ</v>
          </cell>
          <cell r="E181">
            <v>80246800</v>
          </cell>
          <cell r="F181">
            <v>-3937.6158</v>
          </cell>
          <cell r="G181">
            <v>607159</v>
          </cell>
          <cell r="H181">
            <v>0</v>
          </cell>
          <cell r="I181">
            <v>0</v>
          </cell>
          <cell r="J181">
            <v>0</v>
          </cell>
        </row>
        <row r="182">
          <cell r="C182" t="str">
            <v>人工血管</v>
          </cell>
          <cell r="E182">
            <v>504130532</v>
          </cell>
          <cell r="F182">
            <v>1955702822.4435999</v>
          </cell>
          <cell r="G182">
            <v>554803978.30480003</v>
          </cell>
          <cell r="H182">
            <v>92486296.126100004</v>
          </cell>
          <cell r="I182">
            <v>199917624.84259996</v>
          </cell>
          <cell r="J182">
            <v>59205797.300000012</v>
          </cell>
        </row>
        <row r="183">
          <cell r="C183" t="str">
            <v>ニューロバスキュラー</v>
          </cell>
          <cell r="E183">
            <v>485551188</v>
          </cell>
          <cell r="F183">
            <v>1832313816.6956</v>
          </cell>
          <cell r="G183">
            <v>1810092647.3181992</v>
          </cell>
          <cell r="H183">
            <v>372614449.75440001</v>
          </cell>
          <cell r="I183">
            <v>553804781.44319999</v>
          </cell>
          <cell r="J183">
            <v>976866008.16700006</v>
          </cell>
        </row>
        <row r="184">
          <cell r="C184" t="str">
            <v>その他事業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C185" t="str">
            <v>IS-アクセス</v>
          </cell>
          <cell r="E185">
            <v>2503766151</v>
          </cell>
          <cell r="F185">
            <v>5439556333.5998468</v>
          </cell>
          <cell r="G185">
            <v>8268652581.7303839</v>
          </cell>
          <cell r="H185">
            <v>430144767.35470003</v>
          </cell>
          <cell r="I185">
            <v>1887511375.4815691</v>
          </cell>
          <cell r="J185">
            <v>2920524157.5568004</v>
          </cell>
        </row>
        <row r="186">
          <cell r="C186" t="str">
            <v>IS-カーディオロジー</v>
          </cell>
          <cell r="E186">
            <v>2705362569</v>
          </cell>
          <cell r="F186">
            <v>3741324158.3136907</v>
          </cell>
          <cell r="G186">
            <v>1059118895.9360619</v>
          </cell>
          <cell r="H186">
            <v>695047727.65279996</v>
          </cell>
          <cell r="I186">
            <v>1830870169.3384476</v>
          </cell>
          <cell r="J186">
            <v>2228998994.7588</v>
          </cell>
        </row>
        <row r="187">
          <cell r="C187" t="str">
            <v>IS-イメージング</v>
          </cell>
          <cell r="E187">
            <v>1666175164</v>
          </cell>
          <cell r="F187">
            <v>73922970.341000006</v>
          </cell>
          <cell r="G187">
            <v>0</v>
          </cell>
          <cell r="H187">
            <v>6971913.7276999997</v>
          </cell>
          <cell r="I187">
            <v>32401807.13790001</v>
          </cell>
          <cell r="J187">
            <v>15179772.6</v>
          </cell>
        </row>
        <row r="188">
          <cell r="C188" t="str">
            <v>IS-オンコロジー</v>
          </cell>
          <cell r="E188">
            <v>632454414.99999988</v>
          </cell>
          <cell r="F188">
            <v>1472736032.8666523</v>
          </cell>
          <cell r="G188">
            <v>1550776823.1257</v>
          </cell>
          <cell r="H188">
            <v>71995955.762999982</v>
          </cell>
          <cell r="I188">
            <v>545775007.35964775</v>
          </cell>
          <cell r="J188">
            <v>599658839.38800001</v>
          </cell>
        </row>
        <row r="189">
          <cell r="C189" t="str">
            <v>IS-エンドバスキュラー</v>
          </cell>
          <cell r="E189">
            <v>458455811.99999994</v>
          </cell>
          <cell r="F189">
            <v>993058509.01572764</v>
          </cell>
          <cell r="G189">
            <v>1511920217.8957</v>
          </cell>
          <cell r="H189">
            <v>35054326.7434</v>
          </cell>
          <cell r="I189">
            <v>71544886.607872441</v>
          </cell>
          <cell r="J189">
            <v>2665386.4640000015</v>
          </cell>
        </row>
        <row r="190">
          <cell r="C190" t="str">
            <v>血液センター</v>
          </cell>
          <cell r="E190">
            <v>1163858660.8057299</v>
          </cell>
          <cell r="F190">
            <v>2198113610.7306261</v>
          </cell>
          <cell r="G190">
            <v>4540513501.505064</v>
          </cell>
          <cell r="H190">
            <v>539132287.64986622</v>
          </cell>
          <cell r="I190">
            <v>1093373276.9944136</v>
          </cell>
          <cell r="J190">
            <v>957772916.16530311</v>
          </cell>
        </row>
        <row r="191">
          <cell r="C191" t="str">
            <v>血液センター</v>
          </cell>
          <cell r="E191">
            <v>1171763515.1378279</v>
          </cell>
          <cell r="F191">
            <v>2482902185.0493565</v>
          </cell>
          <cell r="G191">
            <v>1171000051.6784639</v>
          </cell>
          <cell r="H191">
            <v>646195447.03972983</v>
          </cell>
          <cell r="I191">
            <v>1769848253.2628665</v>
          </cell>
          <cell r="J191">
            <v>56710364.032084495</v>
          </cell>
        </row>
        <row r="192">
          <cell r="C192" t="str">
            <v>血液センター</v>
          </cell>
          <cell r="E192">
            <v>560658.47058105853</v>
          </cell>
          <cell r="F192">
            <v>414138603.20965934</v>
          </cell>
          <cell r="G192">
            <v>288718330.29528749</v>
          </cell>
          <cell r="H192">
            <v>110.91496149246623</v>
          </cell>
          <cell r="I192">
            <v>245566085.79738253</v>
          </cell>
          <cell r="J192">
            <v>0.29289335689991713</v>
          </cell>
        </row>
        <row r="193">
          <cell r="C193" t="str">
            <v>治療アフェレーシス他</v>
          </cell>
          <cell r="E193">
            <v>145525754.70582592</v>
          </cell>
          <cell r="F193">
            <v>1194988914.79777</v>
          </cell>
          <cell r="G193">
            <v>2930730104.184134</v>
          </cell>
          <cell r="H193">
            <v>169220617.7968415</v>
          </cell>
          <cell r="I193">
            <v>490244419.12241358</v>
          </cell>
          <cell r="J193">
            <v>265378357.61461419</v>
          </cell>
        </row>
        <row r="194">
          <cell r="C194" t="str">
            <v>細胞処理</v>
          </cell>
          <cell r="E194">
            <v>27678005.577258747</v>
          </cell>
          <cell r="F194">
            <v>179391748.16048881</v>
          </cell>
          <cell r="G194">
            <v>1602926350.6546326</v>
          </cell>
          <cell r="H194">
            <v>21365389.42993677</v>
          </cell>
          <cell r="I194">
            <v>122196278.11780685</v>
          </cell>
          <cell r="J194">
            <v>90742372.010976687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73">
          <cell r="C73">
            <v>43986466434.510223</v>
          </cell>
          <cell r="D73">
            <v>25868170608.296932</v>
          </cell>
          <cell r="E73">
            <v>31801541651.329437</v>
          </cell>
          <cell r="F73">
            <v>4053046399.7081604</v>
          </cell>
          <cell r="G73">
            <v>13972996346.268066</v>
          </cell>
          <cell r="H73">
            <v>8978023837.3523884</v>
          </cell>
          <cell r="I73">
            <v>128660245277.46521</v>
          </cell>
        </row>
      </sheetData>
      <sheetData sheetId="30"/>
      <sheetData sheetId="31"/>
      <sheetData sheetId="32"/>
      <sheetData sheetId="33"/>
      <sheetData sheetId="3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従来版 広報分類"/>
      <sheetName val="従来版 旧広報分類"/>
      <sheetName val="差異確認"/>
      <sheetName val="旧広報分類(3)"/>
      <sheetName val="広報分類(3)"/>
      <sheetName val="GOD BU調整"/>
      <sheetName val="GOD合算表"/>
      <sheetName val="旧広報分類(2)"/>
      <sheetName val="広報分類(2)"/>
      <sheetName val="GOD地域調整"/>
      <sheetName val="GOD地域別調整額"/>
      <sheetName val="BCTより"/>
      <sheetName val="GOD地域別合わせ"/>
      <sheetName val="GOD地域別（会計T）"/>
      <sheetName val="旧広報分類FY14Q1"/>
      <sheetName val="広報分類FY14Q1"/>
      <sheetName val="旧広報分類（1）"/>
      <sheetName val="広報分類（1）"/>
      <sheetName val="アロワンス配賦"/>
      <sheetName val="RAW T-MAT"/>
      <sheetName val="Sheet6"/>
      <sheetName val="イント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72">
          <cell r="D172" t="str">
            <v>ＢＳＮ商品</v>
          </cell>
        </row>
      </sheetData>
      <sheetData sheetId="16">
        <row r="82">
          <cell r="C82" t="str">
            <v>ISとBMをバラしました↓</v>
          </cell>
        </row>
        <row r="83">
          <cell r="C83" t="str">
            <v>広報分類</v>
          </cell>
          <cell r="D83" t="str">
            <v>日本</v>
          </cell>
          <cell r="E83" t="str">
            <v>欧州</v>
          </cell>
          <cell r="F83" t="str">
            <v>北米</v>
          </cell>
          <cell r="G83" t="str">
            <v>中南米</v>
          </cell>
          <cell r="H83" t="str">
            <v>アジア</v>
          </cell>
          <cell r="I83" t="str">
            <v>中国</v>
          </cell>
        </row>
        <row r="84">
          <cell r="C84" t="str">
            <v>基盤医療器</v>
          </cell>
          <cell r="D84">
            <v>11432806338</v>
          </cell>
          <cell r="E84">
            <v>1952486491.1779287</v>
          </cell>
          <cell r="F84">
            <v>1036322874.3876789</v>
          </cell>
          <cell r="G84">
            <v>447468706.66552716</v>
          </cell>
          <cell r="H84">
            <v>3417201210.8540487</v>
          </cell>
          <cell r="I84">
            <v>190789267.88283935</v>
          </cell>
        </row>
        <row r="85">
          <cell r="C85" t="str">
            <v>医薬品・栄養</v>
          </cell>
          <cell r="D85">
            <v>8571035755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C86" t="str">
            <v>糖尿病（DM）</v>
          </cell>
          <cell r="D86">
            <v>3820407153</v>
          </cell>
          <cell r="E86">
            <v>159863932.34824532</v>
          </cell>
          <cell r="F86">
            <v>0</v>
          </cell>
          <cell r="G86">
            <v>0</v>
          </cell>
          <cell r="H86">
            <v>229349404.58349264</v>
          </cell>
          <cell r="I86">
            <v>110300781.72292596</v>
          </cell>
        </row>
        <row r="87">
          <cell r="C87" t="str">
            <v>ヘルスケア</v>
          </cell>
          <cell r="D87">
            <v>1059029939</v>
          </cell>
          <cell r="E87">
            <v>32422776.901317708</v>
          </cell>
          <cell r="F87">
            <v>5953795.8117000004</v>
          </cell>
          <cell r="G87">
            <v>0</v>
          </cell>
          <cell r="H87">
            <v>230659536.23421997</v>
          </cell>
          <cell r="I87">
            <v>15297793.856036037</v>
          </cell>
        </row>
        <row r="88">
          <cell r="C88" t="str">
            <v>ＣＶ</v>
          </cell>
          <cell r="D88">
            <v>2137941371.168</v>
          </cell>
          <cell r="E88">
            <v>1447384714.6667528</v>
          </cell>
          <cell r="F88">
            <v>4597696030.2480001</v>
          </cell>
          <cell r="G88">
            <v>215227190.42027298</v>
          </cell>
          <cell r="H88">
            <v>920223381.36150467</v>
          </cell>
          <cell r="I88">
            <v>254804371.83990514</v>
          </cell>
        </row>
        <row r="89">
          <cell r="C89" t="str">
            <v>人工血管</v>
          </cell>
          <cell r="D89">
            <v>503608330</v>
          </cell>
          <cell r="E89">
            <v>1955317026.5179331</v>
          </cell>
          <cell r="F89">
            <v>446847256.21020001</v>
          </cell>
          <cell r="G89">
            <v>22135561.893766001</v>
          </cell>
          <cell r="H89">
            <v>179210106.24819735</v>
          </cell>
          <cell r="I89">
            <v>22101900.88525936</v>
          </cell>
        </row>
        <row r="90">
          <cell r="C90" t="str">
            <v>ニューロバスキュラー</v>
          </cell>
          <cell r="D90">
            <v>563143841</v>
          </cell>
          <cell r="E90">
            <v>1634828620.1256542</v>
          </cell>
          <cell r="F90">
            <v>1178037863.2380009</v>
          </cell>
          <cell r="G90">
            <v>225267066.48600003</v>
          </cell>
          <cell r="H90">
            <v>310188008.47920001</v>
          </cell>
          <cell r="I90">
            <v>321428093.31480002</v>
          </cell>
        </row>
        <row r="91">
          <cell r="C91" t="str">
            <v>その他事業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C92" t="str">
            <v>実績発生しないため、マッピング不要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C93" t="str">
            <v>#N/A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C94" t="str">
            <v>IS-アクセス</v>
          </cell>
          <cell r="D94">
            <v>2427596465.4333792</v>
          </cell>
          <cell r="E94">
            <v>5190959263.8761625</v>
          </cell>
          <cell r="F94">
            <v>5829734963.2987871</v>
          </cell>
          <cell r="G94">
            <v>386410310.65973878</v>
          </cell>
          <cell r="H94">
            <v>1346071369.7290542</v>
          </cell>
          <cell r="I94">
            <v>1935973981.5220957</v>
          </cell>
        </row>
        <row r="95">
          <cell r="C95" t="str">
            <v>IS-カーディオロジー</v>
          </cell>
          <cell r="D95">
            <v>3139859552.4279337</v>
          </cell>
          <cell r="E95">
            <v>3351455693.3818612</v>
          </cell>
          <cell r="F95">
            <v>690318666.26051819</v>
          </cell>
          <cell r="G95">
            <v>650525604.82900715</v>
          </cell>
          <cell r="H95">
            <v>1417731374.6180398</v>
          </cell>
          <cell r="I95">
            <v>1273144700.3259063</v>
          </cell>
        </row>
        <row r="96">
          <cell r="C96" t="str">
            <v>IS-イメージング</v>
          </cell>
          <cell r="D96">
            <v>1573981952.3466811</v>
          </cell>
          <cell r="E96">
            <v>80222747.291289285</v>
          </cell>
          <cell r="F96">
            <v>0</v>
          </cell>
          <cell r="G96">
            <v>1800514.8385893451</v>
          </cell>
          <cell r="H96">
            <v>30471062.486699939</v>
          </cell>
          <cell r="I96">
            <v>13512656.207892455</v>
          </cell>
        </row>
        <row r="97">
          <cell r="C97" t="str">
            <v>IS-オンコロジー</v>
          </cell>
          <cell r="D97">
            <v>802330892.89433885</v>
          </cell>
          <cell r="E97">
            <v>1756242809.862066</v>
          </cell>
          <cell r="F97">
            <v>1079461154.020961</v>
          </cell>
          <cell r="G97">
            <v>126453738.12778987</v>
          </cell>
          <cell r="H97">
            <v>482113841.37484634</v>
          </cell>
          <cell r="I97">
            <v>362220953.36118859</v>
          </cell>
        </row>
        <row r="98">
          <cell r="C98" t="str">
            <v>IS-エンドバスキュラー</v>
          </cell>
          <cell r="D98">
            <v>608412249.89766622</v>
          </cell>
          <cell r="E98">
            <v>895004543.44276214</v>
          </cell>
          <cell r="F98">
            <v>970555881.11167562</v>
          </cell>
          <cell r="G98">
            <v>42045943.820004515</v>
          </cell>
          <cell r="H98">
            <v>80385780.186187103</v>
          </cell>
          <cell r="I98">
            <v>0</v>
          </cell>
        </row>
        <row r="99">
          <cell r="C99" t="str">
            <v>血液センター</v>
          </cell>
          <cell r="D99">
            <v>2607614405.0502577</v>
          </cell>
          <cell r="E99">
            <v>5273255659.2561588</v>
          </cell>
          <cell r="F99">
            <v>5300172657.5104122</v>
          </cell>
          <cell r="G99">
            <v>1191762200.7162273</v>
          </cell>
          <cell r="H99">
            <v>2729726264.0130997</v>
          </cell>
          <cell r="I99">
            <v>533230732.74880701</v>
          </cell>
        </row>
        <row r="100">
          <cell r="C100" t="str">
            <v>PFS他</v>
          </cell>
          <cell r="D100">
            <v>4033119236</v>
          </cell>
          <cell r="E100">
            <v>981799030.13733423</v>
          </cell>
          <cell r="F100">
            <v>113514537.99276002</v>
          </cell>
          <cell r="G100">
            <v>133065010.657254</v>
          </cell>
          <cell r="H100">
            <v>32333893.027775992</v>
          </cell>
          <cell r="I100">
            <v>0</v>
          </cell>
        </row>
        <row r="101">
          <cell r="C101" t="str">
            <v>治療アフェレーシス他</v>
          </cell>
          <cell r="D101">
            <v>107221199.47831479</v>
          </cell>
          <cell r="E101">
            <v>1181211847.9271824</v>
          </cell>
          <cell r="F101">
            <v>2194165620.917346</v>
          </cell>
          <cell r="G101">
            <v>153702175.30721015</v>
          </cell>
          <cell r="H101">
            <v>460967638.93358374</v>
          </cell>
          <cell r="I101">
            <v>144937939.17723191</v>
          </cell>
        </row>
        <row r="102">
          <cell r="C102" t="str">
            <v>細胞処理</v>
          </cell>
          <cell r="D102">
            <v>25997695.978940047</v>
          </cell>
          <cell r="E102">
            <v>140804155.35650977</v>
          </cell>
          <cell r="F102">
            <v>1341711496.3016346</v>
          </cell>
          <cell r="G102">
            <v>23203330.667873338</v>
          </cell>
          <cell r="H102">
            <v>45302587.16787824</v>
          </cell>
          <cell r="I102">
            <v>4514107.3719977681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従来版 広報分類"/>
      <sheetName val="従来版 旧広報分類"/>
      <sheetName val="差異確認"/>
      <sheetName val="旧広報分類(3)"/>
      <sheetName val="広報分類(3)"/>
      <sheetName val="GOD BU調整"/>
      <sheetName val="GOD合算表"/>
      <sheetName val="旧広報分類(2)"/>
      <sheetName val="広報分類(2)"/>
      <sheetName val="GOD地域調整"/>
      <sheetName val="GOD地域別調整額"/>
      <sheetName val="BCTより"/>
      <sheetName val="GOD地域別合わせ"/>
      <sheetName val="GOD地域別（会計T）"/>
      <sheetName val="旧広報分類FY14Q2"/>
      <sheetName val="広報分類FY14Q2"/>
      <sheetName val="広報分類FY14Q1 (2)"/>
      <sheetName val="旧広報分類（1）"/>
      <sheetName val="広報分類（1）"/>
      <sheetName val="アロワンス配賦"/>
      <sheetName val="RAW T-MAT"/>
      <sheetName val="Sheet6"/>
      <sheetName val="イント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2">
          <cell r="C82" t="str">
            <v>広報分類</v>
          </cell>
          <cell r="D82" t="str">
            <v>日本</v>
          </cell>
          <cell r="E82" t="str">
            <v>欧州</v>
          </cell>
          <cell r="F82" t="str">
            <v>北米</v>
          </cell>
          <cell r="G82" t="str">
            <v>中南米</v>
          </cell>
          <cell r="H82" t="str">
            <v>アジア</v>
          </cell>
          <cell r="I82" t="str">
            <v>中国</v>
          </cell>
          <cell r="J82" t="str">
            <v>総計</v>
          </cell>
        </row>
        <row r="83">
          <cell r="C83" t="str">
            <v>基盤医療器</v>
          </cell>
          <cell r="D83">
            <v>23949757964</v>
          </cell>
          <cell r="E83">
            <v>3657543804.5462856</v>
          </cell>
          <cell r="F83">
            <v>2297204029.4890594</v>
          </cell>
          <cell r="G83">
            <v>928141050.50887787</v>
          </cell>
          <cell r="H83">
            <v>6925349090.6333189</v>
          </cell>
          <cell r="I83">
            <v>441900558.16196477</v>
          </cell>
          <cell r="J83">
            <v>38199896497.339508</v>
          </cell>
        </row>
        <row r="84">
          <cell r="C84" t="str">
            <v>医薬品・栄養</v>
          </cell>
          <cell r="D84">
            <v>17336433396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17336433396</v>
          </cell>
        </row>
        <row r="85">
          <cell r="C85" t="str">
            <v>糖尿病（DM）</v>
          </cell>
          <cell r="D85">
            <v>7914863287</v>
          </cell>
          <cell r="E85">
            <v>332711138.15893352</v>
          </cell>
          <cell r="F85">
            <v>0</v>
          </cell>
          <cell r="G85">
            <v>0</v>
          </cell>
          <cell r="H85">
            <v>503307547.99580657</v>
          </cell>
          <cell r="I85">
            <v>255049359.97530001</v>
          </cell>
          <cell r="J85">
            <v>9005931333.1300392</v>
          </cell>
        </row>
        <row r="86">
          <cell r="C86" t="str">
            <v>ヘルスケア</v>
          </cell>
          <cell r="D86">
            <v>2198822818</v>
          </cell>
          <cell r="E86">
            <v>54975497.380259693</v>
          </cell>
          <cell r="F86">
            <v>6787608.0901499987</v>
          </cell>
          <cell r="G86">
            <v>0</v>
          </cell>
          <cell r="H86">
            <v>495422990.15333956</v>
          </cell>
          <cell r="I86">
            <v>28608168.782875538</v>
          </cell>
          <cell r="J86">
            <v>2784617082.4066243</v>
          </cell>
        </row>
        <row r="87">
          <cell r="C87" t="str">
            <v>ＣＶ</v>
          </cell>
          <cell r="D87">
            <v>4363019377.04</v>
          </cell>
          <cell r="E87">
            <v>2793092010.0202661</v>
          </cell>
          <cell r="F87">
            <v>8972708340.5580006</v>
          </cell>
          <cell r="G87">
            <v>450856003.92796904</v>
          </cell>
          <cell r="H87">
            <v>1898866783.2965639</v>
          </cell>
          <cell r="I87">
            <v>489010439.17034346</v>
          </cell>
          <cell r="J87">
            <v>18967552954.013145</v>
          </cell>
        </row>
        <row r="88">
          <cell r="C88" t="str">
            <v>人工血管</v>
          </cell>
          <cell r="D88">
            <v>958207820</v>
          </cell>
          <cell r="E88">
            <v>3741625632.2583504</v>
          </cell>
          <cell r="F88">
            <v>924307112.79460001</v>
          </cell>
          <cell r="G88">
            <v>157012461.826148</v>
          </cell>
          <cell r="H88">
            <v>437678177.15007669</v>
          </cell>
          <cell r="I88">
            <v>53563859.773357429</v>
          </cell>
          <cell r="J88">
            <v>6272395063.8025322</v>
          </cell>
        </row>
        <row r="89">
          <cell r="C89" t="str">
            <v>ニューロバスキュラー</v>
          </cell>
          <cell r="D89">
            <v>1119258638</v>
          </cell>
          <cell r="E89">
            <v>3027800987.6743374</v>
          </cell>
          <cell r="F89">
            <v>2409574475.9470005</v>
          </cell>
          <cell r="G89">
            <v>497707349.19199997</v>
          </cell>
          <cell r="H89">
            <v>638583178.65499997</v>
          </cell>
          <cell r="I89">
            <v>820271379.93599999</v>
          </cell>
          <cell r="J89">
            <v>8513196009.4043379</v>
          </cell>
        </row>
        <row r="90">
          <cell r="C90" t="str">
            <v>その他事業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C91" t="str">
            <v>実績発生しないため、マッピング不要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C92" t="str">
            <v>IS-アクセス</v>
          </cell>
          <cell r="D92">
            <v>4851838372.7232599</v>
          </cell>
          <cell r="E92">
            <v>10252759062.520897</v>
          </cell>
          <cell r="F92">
            <v>11973521827.288342</v>
          </cell>
          <cell r="G92">
            <v>611994364.43575108</v>
          </cell>
          <cell r="H92">
            <v>2941146163.9339719</v>
          </cell>
          <cell r="I92">
            <v>3550933666.2341499</v>
          </cell>
          <cell r="J92">
            <v>34182193457.136372</v>
          </cell>
        </row>
        <row r="93">
          <cell r="C93" t="str">
            <v>IS-カーディオロジー</v>
          </cell>
          <cell r="D93">
            <v>6294947179.2495842</v>
          </cell>
          <cell r="E93">
            <v>6347518724.1799946</v>
          </cell>
          <cell r="F93">
            <v>1478035105.721771</v>
          </cell>
          <cell r="G93">
            <v>1524575354.3608756</v>
          </cell>
          <cell r="H93">
            <v>2842584821.5192957</v>
          </cell>
          <cell r="I93">
            <v>2673447777.5331922</v>
          </cell>
          <cell r="J93">
            <v>21161108962.564713</v>
          </cell>
        </row>
        <row r="94">
          <cell r="C94" t="str">
            <v>IS-イメージング</v>
          </cell>
          <cell r="D94">
            <v>3068103560.192173</v>
          </cell>
          <cell r="E94">
            <v>203889348.71111932</v>
          </cell>
          <cell r="F94">
            <v>0</v>
          </cell>
          <cell r="G94">
            <v>4755389.0274133366</v>
          </cell>
          <cell r="H94">
            <v>42068555.101489604</v>
          </cell>
          <cell r="I94">
            <v>19437374.156568121</v>
          </cell>
          <cell r="J94">
            <v>3338254227.1887631</v>
          </cell>
        </row>
        <row r="95">
          <cell r="C95" t="str">
            <v>IS-オンコロジー</v>
          </cell>
          <cell r="D95">
            <v>1674064730.6175876</v>
          </cell>
          <cell r="E95">
            <v>3362875101.0168939</v>
          </cell>
          <cell r="F95">
            <v>2269346951.3790593</v>
          </cell>
          <cell r="G95">
            <v>283223437.82231593</v>
          </cell>
          <cell r="H95">
            <v>931760988.12314379</v>
          </cell>
          <cell r="I95">
            <v>645552102.18882918</v>
          </cell>
          <cell r="J95">
            <v>9166823311.1478291</v>
          </cell>
        </row>
        <row r="96">
          <cell r="C96" t="str">
            <v>IS-エンドバスキュラー</v>
          </cell>
          <cell r="D96">
            <v>1136977686.2173965</v>
          </cell>
          <cell r="E96">
            <v>1771588335.2630851</v>
          </cell>
          <cell r="F96">
            <v>2052749557.919832</v>
          </cell>
          <cell r="G96">
            <v>102785745.84844434</v>
          </cell>
          <cell r="H96">
            <v>166337411.78827161</v>
          </cell>
          <cell r="I96">
            <v>2278318.140321916</v>
          </cell>
          <cell r="J96">
            <v>5232717055.177351</v>
          </cell>
        </row>
        <row r="97">
          <cell r="C97" t="str">
            <v>血液センター</v>
          </cell>
          <cell r="D97">
            <v>5715829776.7945185</v>
          </cell>
          <cell r="E97">
            <v>10651077632.140856</v>
          </cell>
          <cell r="F97">
            <v>10786764656.942873</v>
          </cell>
          <cell r="G97">
            <v>2514332049.137217</v>
          </cell>
          <cell r="H97">
            <v>5636884113.6223764</v>
          </cell>
          <cell r="I97">
            <v>1395756702.217489</v>
          </cell>
          <cell r="J97">
            <v>36700644930.855339</v>
          </cell>
        </row>
        <row r="98">
          <cell r="C98" t="str">
            <v>PFS他</v>
          </cell>
          <cell r="D98">
            <v>8524473133</v>
          </cell>
          <cell r="E98">
            <v>1983691062.7633801</v>
          </cell>
          <cell r="F98">
            <v>229780277.84413004</v>
          </cell>
          <cell r="G98">
            <v>271335670.83406001</v>
          </cell>
          <cell r="H98">
            <v>58173418.465583995</v>
          </cell>
          <cell r="I98">
            <v>0</v>
          </cell>
          <cell r="J98">
            <v>11067453562.907154</v>
          </cell>
        </row>
        <row r="99">
          <cell r="C99" t="str">
            <v>治療アフェレーシス他</v>
          </cell>
          <cell r="D99">
            <v>246360273.9548865</v>
          </cell>
          <cell r="E99">
            <v>2300198858.8534002</v>
          </cell>
          <cell r="F99">
            <v>4144773526.4366145</v>
          </cell>
          <cell r="G99">
            <v>322159492.41776896</v>
          </cell>
          <cell r="H99">
            <v>845579600.4942919</v>
          </cell>
          <cell r="I99">
            <v>302091459.11608285</v>
          </cell>
          <cell r="J99">
            <v>8161163211.2730455</v>
          </cell>
        </row>
        <row r="100">
          <cell r="C100" t="str">
            <v>細胞処理</v>
          </cell>
          <cell r="D100">
            <v>71644637.040796876</v>
          </cell>
          <cell r="E100">
            <v>258563014.29937598</v>
          </cell>
          <cell r="F100">
            <v>2721487382.2204499</v>
          </cell>
          <cell r="G100">
            <v>47067891.911265895</v>
          </cell>
          <cell r="H100">
            <v>103084217.91042329</v>
          </cell>
          <cell r="I100">
            <v>17656805.881226003</v>
          </cell>
          <cell r="J100">
            <v>3219503949.2635379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従来版 広報分類"/>
      <sheetName val="従来版 旧広報分類"/>
      <sheetName val="差異確認"/>
      <sheetName val="旧広報分類(3)"/>
      <sheetName val="広報分類(3)"/>
      <sheetName val="GOD BU調整"/>
      <sheetName val="GOD合算表"/>
      <sheetName val="旧広報分類(2)"/>
      <sheetName val="広報分類(2)"/>
      <sheetName val="GOD地域調整"/>
      <sheetName val="GOD地域別調整額"/>
      <sheetName val="BCTより"/>
      <sheetName val="GOD地域別合わせ"/>
      <sheetName val="GOD地域別（会計T）"/>
      <sheetName val="旧広報分類FY14Q3"/>
      <sheetName val="広報分類FY14Q3"/>
      <sheetName val="広報分類FY14Q3 (2)"/>
      <sheetName val="旧広報分類（1）"/>
      <sheetName val="広報分類（1）"/>
      <sheetName val="アロワンス配賦"/>
      <sheetName val="RAW T-MAT"/>
      <sheetName val="Sheet6"/>
      <sheetName val="イント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2">
          <cell r="C82" t="str">
            <v>広報分類</v>
          </cell>
          <cell r="D82" t="str">
            <v>日本</v>
          </cell>
          <cell r="E82" t="str">
            <v>欧州</v>
          </cell>
          <cell r="F82" t="str">
            <v>北米</v>
          </cell>
          <cell r="G82" t="str">
            <v>中南米</v>
          </cell>
          <cell r="H82" t="str">
            <v>アジア</v>
          </cell>
          <cell r="I82" t="str">
            <v>中国</v>
          </cell>
          <cell r="J82" t="str">
            <v>総計</v>
          </cell>
        </row>
        <row r="83">
          <cell r="C83" t="str">
            <v>基盤医療器</v>
          </cell>
          <cell r="D83">
            <v>37241797846</v>
          </cell>
          <cell r="E83">
            <v>5676844925.1451025</v>
          </cell>
          <cell r="F83">
            <v>3662662643.7314391</v>
          </cell>
          <cell r="G83">
            <v>1498484476.4005506</v>
          </cell>
          <cell r="H83">
            <v>10548056387.677967</v>
          </cell>
          <cell r="I83">
            <v>720098965.99983156</v>
          </cell>
          <cell r="J83">
            <v>59347945244.954895</v>
          </cell>
        </row>
        <row r="84">
          <cell r="C84" t="str">
            <v>医薬品・栄養</v>
          </cell>
          <cell r="D84">
            <v>27174142565.999996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27174142565.999996</v>
          </cell>
        </row>
        <row r="85">
          <cell r="C85" t="str">
            <v>糖尿病（DM）</v>
          </cell>
          <cell r="D85">
            <v>12149953209</v>
          </cell>
          <cell r="E85">
            <v>544903689.31945133</v>
          </cell>
          <cell r="F85">
            <v>0</v>
          </cell>
          <cell r="G85">
            <v>0</v>
          </cell>
          <cell r="H85">
            <v>882972933.51317167</v>
          </cell>
          <cell r="I85">
            <v>388484408.46978599</v>
          </cell>
          <cell r="J85">
            <v>13966314240.302408</v>
          </cell>
        </row>
        <row r="86">
          <cell r="C86" t="str">
            <v>ヘルスケア</v>
          </cell>
          <cell r="D86">
            <v>3545834845</v>
          </cell>
          <cell r="E86">
            <v>97393479.487324879</v>
          </cell>
          <cell r="F86">
            <v>7305568.2565600006</v>
          </cell>
          <cell r="G86">
            <v>9.3132257461547841E-10</v>
          </cell>
          <cell r="H86">
            <v>751117962.95583081</v>
          </cell>
          <cell r="I86">
            <v>39995680.683651924</v>
          </cell>
          <cell r="J86">
            <v>4441647536.3833675</v>
          </cell>
        </row>
        <row r="87">
          <cell r="C87" t="str">
            <v>ＣＶ</v>
          </cell>
          <cell r="D87">
            <v>6908402544.0840006</v>
          </cell>
          <cell r="E87">
            <v>4197092343.1251059</v>
          </cell>
          <cell r="F87">
            <v>13621694070.154802</v>
          </cell>
          <cell r="G87">
            <v>702091703.7580843</v>
          </cell>
          <cell r="H87">
            <v>2857283607.9739828</v>
          </cell>
          <cell r="I87">
            <v>688473981.91650999</v>
          </cell>
          <cell r="J87">
            <v>28975038251.012486</v>
          </cell>
        </row>
        <row r="88">
          <cell r="C88" t="str">
            <v>人工血管</v>
          </cell>
          <cell r="D88">
            <v>1495754984</v>
          </cell>
          <cell r="E88">
            <v>5639419213.5669699</v>
          </cell>
          <cell r="F88">
            <v>1415365642.5307999</v>
          </cell>
          <cell r="G88">
            <v>264327080.22289503</v>
          </cell>
          <cell r="H88">
            <v>637811782.36189961</v>
          </cell>
          <cell r="I88">
            <v>101209271.34659237</v>
          </cell>
          <cell r="J88">
            <v>9553887974.0291576</v>
          </cell>
        </row>
        <row r="89">
          <cell r="C89" t="str">
            <v>ニューロバスキュラー</v>
          </cell>
          <cell r="D89">
            <v>1694174749</v>
          </cell>
          <cell r="E89">
            <v>4858188173.0212603</v>
          </cell>
          <cell r="F89">
            <v>3999514671.6868029</v>
          </cell>
          <cell r="G89">
            <v>864515332.43040001</v>
          </cell>
          <cell r="H89">
            <v>993245254.08079982</v>
          </cell>
          <cell r="I89">
            <v>1707516408.5251999</v>
          </cell>
          <cell r="J89">
            <v>14117154588.744463</v>
          </cell>
        </row>
        <row r="90">
          <cell r="C90" t="str">
            <v>その他事業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C91" t="str">
            <v>実績発生しないため、マッピング不要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C92" t="str">
            <v>IS-アクセス</v>
          </cell>
          <cell r="D92">
            <v>7456786648.4648371</v>
          </cell>
          <cell r="E92">
            <v>15928791383.245871</v>
          </cell>
          <cell r="F92">
            <v>18932512128.083759</v>
          </cell>
          <cell r="G92">
            <v>1009953901.6617199</v>
          </cell>
          <cell r="H92">
            <v>4589254419.2137985</v>
          </cell>
          <cell r="I92">
            <v>5270907956.3042603</v>
          </cell>
          <cell r="J92">
            <v>53188206436.974243</v>
          </cell>
        </row>
        <row r="93">
          <cell r="C93" t="str">
            <v>IS-カーディオロジー</v>
          </cell>
          <cell r="D93">
            <v>9510118325.5017738</v>
          </cell>
          <cell r="E93">
            <v>9820762426.9666882</v>
          </cell>
          <cell r="F93">
            <v>2350140892.8195009</v>
          </cell>
          <cell r="G93">
            <v>2265060777.3939962</v>
          </cell>
          <cell r="H93">
            <v>4609789473.8283358</v>
          </cell>
          <cell r="I93">
            <v>3921113461.8462501</v>
          </cell>
          <cell r="J93">
            <v>32476985358.356541</v>
          </cell>
        </row>
        <row r="94">
          <cell r="C94" t="str">
            <v>IS-イメージング</v>
          </cell>
          <cell r="D94">
            <v>4668773347.7821989</v>
          </cell>
          <cell r="E94">
            <v>322967146.62322742</v>
          </cell>
          <cell r="F94">
            <v>0</v>
          </cell>
          <cell r="G94">
            <v>8308513.3375386382</v>
          </cell>
          <cell r="H94">
            <v>71201507.199390247</v>
          </cell>
          <cell r="I94">
            <v>27138154.976722416</v>
          </cell>
          <cell r="J94">
            <v>5098388669.9190779</v>
          </cell>
        </row>
        <row r="95">
          <cell r="C95" t="str">
            <v>IS-オンコロジー</v>
          </cell>
          <cell r="D95">
            <v>2610838680.4895849</v>
          </cell>
          <cell r="E95">
            <v>5149911202.2493095</v>
          </cell>
          <cell r="F95">
            <v>3622376517.511632</v>
          </cell>
          <cell r="G95">
            <v>444164963.01444739</v>
          </cell>
          <cell r="H95">
            <v>1407420483.2342963</v>
          </cell>
          <cell r="I95">
            <v>1187481352.1650662</v>
          </cell>
          <cell r="J95">
            <v>14422193198.664337</v>
          </cell>
        </row>
        <row r="96">
          <cell r="C96" t="str">
            <v>IS-エンドバスキュラー</v>
          </cell>
          <cell r="D96">
            <v>1650318150.7616045</v>
          </cell>
          <cell r="E96">
            <v>2721651265.2627902</v>
          </cell>
          <cell r="F96">
            <v>3262007222.3968716</v>
          </cell>
          <cell r="G96">
            <v>157333628.02750733</v>
          </cell>
          <cell r="H96">
            <v>263713118.48158157</v>
          </cell>
          <cell r="I96">
            <v>3209531.7169023394</v>
          </cell>
          <cell r="J96">
            <v>8058232916.6472588</v>
          </cell>
        </row>
        <row r="97">
          <cell r="C97" t="str">
            <v>血液センター</v>
          </cell>
          <cell r="D97">
            <v>8684667835.1716862</v>
          </cell>
          <cell r="E97">
            <v>16238274216.947529</v>
          </cell>
          <cell r="F97">
            <v>16654288045.226843</v>
          </cell>
          <cell r="G97">
            <v>3828335092.9634347</v>
          </cell>
          <cell r="H97">
            <v>8814654727.4246273</v>
          </cell>
          <cell r="I97">
            <v>2350640410.5447087</v>
          </cell>
          <cell r="J97">
            <v>56570860328.278831</v>
          </cell>
        </row>
        <row r="98">
          <cell r="C98" t="str">
            <v>PFS他</v>
          </cell>
          <cell r="D98">
            <v>13605040522</v>
          </cell>
          <cell r="E98">
            <v>3021722198.1750197</v>
          </cell>
          <cell r="F98">
            <v>428809543.99995601</v>
          </cell>
          <cell r="G98">
            <v>359767553.23215503</v>
          </cell>
          <cell r="H98">
            <v>121200096.793476</v>
          </cell>
          <cell r="I98">
            <v>0</v>
          </cell>
          <cell r="J98">
            <v>17536539914.200607</v>
          </cell>
        </row>
        <row r="99">
          <cell r="C99" t="str">
            <v>治療アフェレーシス他</v>
          </cell>
          <cell r="D99">
            <v>431978746.00376081</v>
          </cell>
          <cell r="E99">
            <v>3744119695.5408607</v>
          </cell>
          <cell r="F99">
            <v>6733522015.6259098</v>
          </cell>
          <cell r="G99">
            <v>501693318.44724101</v>
          </cell>
          <cell r="H99">
            <v>1309045504.2521994</v>
          </cell>
          <cell r="I99">
            <v>512051524.87710696</v>
          </cell>
          <cell r="J99">
            <v>13232410804.74708</v>
          </cell>
        </row>
        <row r="100">
          <cell r="C100" t="str">
            <v>細胞処理</v>
          </cell>
          <cell r="D100">
            <v>93555567.353032067</v>
          </cell>
          <cell r="E100">
            <v>435902722.83296782</v>
          </cell>
          <cell r="F100">
            <v>4246664507.6682911</v>
          </cell>
          <cell r="G100">
            <v>43880982.130434021</v>
          </cell>
          <cell r="H100">
            <v>192202948.85807958</v>
          </cell>
          <cell r="I100">
            <v>28951799.849841665</v>
          </cell>
          <cell r="J100">
            <v>5041158528.692647</v>
          </cell>
        </row>
        <row r="101">
          <cell r="C101" t="str">
            <v>総計</v>
          </cell>
          <cell r="D101">
            <v>138922138566.61246</v>
          </cell>
          <cell r="E101">
            <v>78397944081.509476</v>
          </cell>
          <cell r="F101">
            <v>78936863469.693176</v>
          </cell>
          <cell r="G101">
            <v>11947917323.020405</v>
          </cell>
          <cell r="H101">
            <v>38048970207.849426</v>
          </cell>
          <cell r="I101">
            <v>16947272909.222431</v>
          </cell>
          <cell r="J101">
            <v>363201106557.90735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従来版 広報分類"/>
      <sheetName val="従来版 旧広報分類"/>
      <sheetName val="差異確認"/>
      <sheetName val="旧広報分類(3)"/>
      <sheetName val="広報分類(3)"/>
      <sheetName val="GOD BU調整"/>
      <sheetName val="GOD合算表"/>
      <sheetName val="旧広報分類(2)"/>
      <sheetName val="広報分類(2)"/>
      <sheetName val="GOD地域調整"/>
      <sheetName val="GOD地域別調整額"/>
      <sheetName val="BCTより"/>
      <sheetName val="GOD地域別合わせ"/>
      <sheetName val="GOD地域別（会計T）"/>
      <sheetName val="旧広報分類FY14Q4"/>
      <sheetName val="広報分類FY14Q4"/>
      <sheetName val="広報分類FY14Q3 (2)"/>
      <sheetName val="旧広報分類（1）"/>
      <sheetName val="広報分類（1）"/>
      <sheetName val="アロワンス配賦"/>
      <sheetName val="RAW T-MAT"/>
      <sheetName val="Sheet6"/>
      <sheetName val="イント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3">
          <cell r="C83" t="str">
            <v>基盤医療器</v>
          </cell>
          <cell r="D83">
            <v>48737584911</v>
          </cell>
          <cell r="E83">
            <v>7485029965.7691641</v>
          </cell>
          <cell r="F83">
            <v>5288496683.4335861</v>
          </cell>
          <cell r="G83">
            <v>2061115397.5242388</v>
          </cell>
          <cell r="H83">
            <v>13925129226.112272</v>
          </cell>
          <cell r="I83">
            <v>1034213890.1047751</v>
          </cell>
          <cell r="J83">
            <v>78531570073.944046</v>
          </cell>
        </row>
        <row r="84">
          <cell r="C84" t="str">
            <v>医薬品・栄養</v>
          </cell>
          <cell r="D84">
            <v>34958716265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34958716265</v>
          </cell>
        </row>
        <row r="85">
          <cell r="C85" t="str">
            <v>糖尿病（DM）</v>
          </cell>
          <cell r="D85">
            <v>15879188526</v>
          </cell>
          <cell r="E85">
            <v>768798213.2385956</v>
          </cell>
          <cell r="F85">
            <v>0</v>
          </cell>
          <cell r="G85">
            <v>0</v>
          </cell>
          <cell r="H85">
            <v>1107923741.2753093</v>
          </cell>
          <cell r="I85">
            <v>515738636.58515394</v>
          </cell>
          <cell r="J85">
            <v>18271649117.09906</v>
          </cell>
        </row>
        <row r="86">
          <cell r="C86" t="str">
            <v>ヘルスケア</v>
          </cell>
          <cell r="D86">
            <v>4860991725</v>
          </cell>
          <cell r="E86">
            <v>140053739.4903816</v>
          </cell>
          <cell r="F86">
            <v>7799506.8339300007</v>
          </cell>
          <cell r="G86">
            <v>0</v>
          </cell>
          <cell r="H86">
            <v>1072049071.2876649</v>
          </cell>
          <cell r="I86">
            <v>56303887.762578487</v>
          </cell>
          <cell r="J86">
            <v>6137197930.3745556</v>
          </cell>
        </row>
        <row r="87">
          <cell r="C87" t="str">
            <v>ＣＶ</v>
          </cell>
          <cell r="D87">
            <v>9397990420.4266987</v>
          </cell>
          <cell r="E87">
            <v>5512240436.9101677</v>
          </cell>
          <cell r="F87">
            <v>18514268091.877598</v>
          </cell>
          <cell r="G87">
            <v>992476341.13813996</v>
          </cell>
          <cell r="H87">
            <v>3872361164.1463351</v>
          </cell>
          <cell r="I87">
            <v>885760583.59346557</v>
          </cell>
          <cell r="J87">
            <v>39175097038.0924</v>
          </cell>
        </row>
        <row r="88">
          <cell r="C88" t="str">
            <v>人工血管</v>
          </cell>
          <cell r="D88">
            <v>2045951506</v>
          </cell>
          <cell r="E88">
            <v>8007763956.8173189</v>
          </cell>
          <cell r="F88">
            <v>1910239061.2069001</v>
          </cell>
          <cell r="G88">
            <v>328981086.40866703</v>
          </cell>
          <cell r="H88">
            <v>891947015.07258701</v>
          </cell>
          <cell r="I88">
            <v>155809137.96019587</v>
          </cell>
          <cell r="J88">
            <v>13340691763.465666</v>
          </cell>
        </row>
        <row r="89">
          <cell r="C89" t="str">
            <v>ニューロバスキュラー</v>
          </cell>
          <cell r="D89">
            <v>2252235048</v>
          </cell>
          <cell r="E89">
            <v>6540296946.6676493</v>
          </cell>
          <cell r="F89">
            <v>5565871712.1028023</v>
          </cell>
          <cell r="G89">
            <v>1274327754.1378999</v>
          </cell>
          <cell r="H89">
            <v>1452903171.7368</v>
          </cell>
          <cell r="I89">
            <v>3814683154.3883996</v>
          </cell>
          <cell r="J89">
            <v>20900317787.03355</v>
          </cell>
        </row>
        <row r="90">
          <cell r="C90" t="str">
            <v>その他事業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C91" t="str">
            <v>実績発生しないため、マッピング不要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C92" t="str">
            <v>IS-アクセス</v>
          </cell>
          <cell r="D92">
            <v>9821408635.5444489</v>
          </cell>
          <cell r="E92">
            <v>21008575654.609406</v>
          </cell>
          <cell r="F92">
            <v>26504290402.863304</v>
          </cell>
          <cell r="G92">
            <v>1477239082.2215853</v>
          </cell>
          <cell r="H92">
            <v>6273445115.3272343</v>
          </cell>
          <cell r="I92">
            <v>7061133376.6644449</v>
          </cell>
          <cell r="J92">
            <v>72146092267.230423</v>
          </cell>
        </row>
        <row r="93">
          <cell r="C93" t="str">
            <v>IS-カーディオロジー</v>
          </cell>
          <cell r="D93">
            <v>12744678898.98246</v>
          </cell>
          <cell r="E93">
            <v>13261545877.424812</v>
          </cell>
          <cell r="F93">
            <v>3358803492.4006186</v>
          </cell>
          <cell r="G93">
            <v>2985228436.1975923</v>
          </cell>
          <cell r="H93">
            <v>6336654356.0740585</v>
          </cell>
          <cell r="I93">
            <v>5421189172.9008083</v>
          </cell>
          <cell r="J93">
            <v>44108100233.980354</v>
          </cell>
        </row>
        <row r="94">
          <cell r="C94" t="str">
            <v>IS-イメージング</v>
          </cell>
          <cell r="D94">
            <v>6375675148.3982363</v>
          </cell>
          <cell r="E94">
            <v>377021188.72205418</v>
          </cell>
          <cell r="F94">
            <v>0</v>
          </cell>
          <cell r="G94">
            <v>11243066.375582337</v>
          </cell>
          <cell r="H94">
            <v>95275850.142016158</v>
          </cell>
          <cell r="I94">
            <v>38855237.82149867</v>
          </cell>
          <cell r="J94">
            <v>6898070491.4593887</v>
          </cell>
        </row>
        <row r="95">
          <cell r="C95" t="str">
            <v>IS-オンコロジー</v>
          </cell>
          <cell r="D95">
            <v>3480610615.7415214</v>
          </cell>
          <cell r="E95">
            <v>6933625582.6471701</v>
          </cell>
          <cell r="F95">
            <v>5043499155.1348333</v>
          </cell>
          <cell r="G95">
            <v>527047991.31207979</v>
          </cell>
          <cell r="H95">
            <v>1807249729.1614573</v>
          </cell>
          <cell r="I95">
            <v>1527595321.6564207</v>
          </cell>
          <cell r="J95">
            <v>19319628395.653484</v>
          </cell>
        </row>
        <row r="96">
          <cell r="C96" t="str">
            <v>IS-エンドバスキュラー</v>
          </cell>
          <cell r="D96">
            <v>2178209281.3333349</v>
          </cell>
          <cell r="E96">
            <v>3669691980.2317872</v>
          </cell>
          <cell r="F96">
            <v>4652307798.6933441</v>
          </cell>
          <cell r="G96">
            <v>195630631.30708987</v>
          </cell>
          <cell r="H96">
            <v>356941709.66553438</v>
          </cell>
          <cell r="I96">
            <v>3426875.5192583431</v>
          </cell>
          <cell r="J96">
            <v>11056208276.750351</v>
          </cell>
        </row>
        <row r="97">
          <cell r="C97" t="str">
            <v>血液センター</v>
          </cell>
          <cell r="D97">
            <v>11803969206.424068</v>
          </cell>
          <cell r="E97">
            <v>21129639726.39262</v>
          </cell>
          <cell r="F97">
            <v>22526657946.729469</v>
          </cell>
          <cell r="G97">
            <v>5015977744.0310841</v>
          </cell>
          <cell r="H97">
            <v>12447416578.267366</v>
          </cell>
          <cell r="I97">
            <v>3215289318.4031296</v>
          </cell>
          <cell r="J97">
            <v>76138950520.247742</v>
          </cell>
        </row>
        <row r="98">
          <cell r="C98" t="str">
            <v>PFS他</v>
          </cell>
          <cell r="D98">
            <v>17853531318</v>
          </cell>
          <cell r="E98">
            <v>4306025683.0851192</v>
          </cell>
          <cell r="F98">
            <v>655007273.71000302</v>
          </cell>
          <cell r="G98">
            <v>591334025.939574</v>
          </cell>
          <cell r="H98">
            <v>157758628.97474399</v>
          </cell>
          <cell r="I98">
            <v>0</v>
          </cell>
          <cell r="J98">
            <v>23563656929.709442</v>
          </cell>
        </row>
        <row r="99">
          <cell r="C99" t="str">
            <v>治療アフェレーシス他</v>
          </cell>
          <cell r="D99">
            <v>620806518.42078614</v>
          </cell>
          <cell r="E99">
            <v>4887637620.8361464</v>
          </cell>
          <cell r="F99">
            <v>9161008205.0980473</v>
          </cell>
          <cell r="G99">
            <v>618797252.79131901</v>
          </cell>
          <cell r="H99">
            <v>1857498503.966861</v>
          </cell>
          <cell r="I99">
            <v>698889600.89738119</v>
          </cell>
          <cell r="J99">
            <v>17844637702.010544</v>
          </cell>
        </row>
        <row r="100">
          <cell r="C100" t="str">
            <v>細胞処理</v>
          </cell>
          <cell r="D100">
            <v>134704547.4230102</v>
          </cell>
          <cell r="E100">
            <v>573026706.86409831</v>
          </cell>
          <cell r="F100">
            <v>6012054896.9485502</v>
          </cell>
          <cell r="G100">
            <v>31062464.621597942</v>
          </cell>
          <cell r="H100">
            <v>254094785.59550357</v>
          </cell>
          <cell r="I100">
            <v>110659616.98491776</v>
          </cell>
          <cell r="J100">
            <v>7115603018.4376783</v>
          </cell>
        </row>
        <row r="101">
          <cell r="C101" t="str">
            <v>総計</v>
          </cell>
          <cell r="D101">
            <v>183146252571.69455</v>
          </cell>
          <cell r="E101">
            <v>104600973279.7065</v>
          </cell>
          <cell r="F101">
            <v>109200304227.033</v>
          </cell>
          <cell r="G101">
            <v>16110461274.006451</v>
          </cell>
          <cell r="H101">
            <v>51908648646.80574</v>
          </cell>
          <cell r="I101">
            <v>24539547811.242428</v>
          </cell>
          <cell r="J101">
            <v>489506187810.48877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持ち (ROUNDDOWN)"/>
      <sheetName val="手持ち"/>
      <sheetName val="FY14Q1vsFY15Q1(4分類) 為替影響"/>
      <sheetName val="為替有→"/>
      <sheetName val="FY14Q1vsFY15Q1(旧広報分類)"/>
      <sheetName val="FY14Q1→Q4(FY15広報分類)"/>
      <sheetName val="(広報分類)ROUNDDOWN"/>
      <sheetName val="FY14Q1vsFY15Q1(4分類)"/>
      <sheetName val="為替無→"/>
      <sheetName val="FY14Q1vsFY15Q1(旧広報分類) (2)"/>
      <sheetName val="FY14Q1vsFY15Q1(広報分類) (2)"/>
      <sheetName val="(広報分類) (2)ROUNDDOWN"/>
      <sheetName val="FY14Q1vsFY15Q1(4分類) (2)"/>
      <sheetName val="確認"/>
      <sheetName val="ニューロ＆I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J4">
            <v>48719</v>
          </cell>
        </row>
        <row r="5">
          <cell r="J5">
            <v>35330</v>
          </cell>
        </row>
        <row r="6">
          <cell r="J6">
            <v>17858</v>
          </cell>
        </row>
        <row r="7">
          <cell r="J7">
            <v>20725</v>
          </cell>
        </row>
        <row r="8">
          <cell r="J8">
            <v>122632</v>
          </cell>
        </row>
        <row r="12">
          <cell r="J12">
            <v>48245</v>
          </cell>
        </row>
        <row r="13">
          <cell r="J13">
            <v>12578</v>
          </cell>
        </row>
        <row r="22">
          <cell r="J22">
            <v>93698</v>
          </cell>
        </row>
        <row r="26">
          <cell r="J26">
            <v>35919</v>
          </cell>
        </row>
        <row r="27">
          <cell r="J27">
            <v>9229</v>
          </cell>
        </row>
        <row r="36">
          <cell r="J36">
            <v>59945</v>
          </cell>
        </row>
        <row r="40">
          <cell r="J40">
            <v>23420</v>
          </cell>
        </row>
        <row r="41">
          <cell r="J41">
            <v>6044</v>
          </cell>
        </row>
        <row r="50">
          <cell r="J50">
            <v>28934</v>
          </cell>
        </row>
        <row r="54">
          <cell r="J54">
            <v>11716</v>
          </cell>
        </row>
        <row r="55">
          <cell r="J55">
            <v>2739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明細"/>
      <sheetName val="→為替影響有"/>
      <sheetName val="FY14Q2vsFY15Q2(広報分類)"/>
    </sheetNames>
    <sheetDataSet>
      <sheetData sheetId="0" refreshError="1">
        <row r="6">
          <cell r="D6">
            <v>9821</v>
          </cell>
        </row>
        <row r="28">
          <cell r="W28">
            <v>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送信"/>
      <sheetName val="事業別重点品目売上高 (TC)"/>
      <sheetName val="ＨＡＳＦ"/>
      <sheetName val="事業別重点品目売上高_(TC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算出ｼｰﾄ"/>
      <sheetName val="棚卸資産"/>
      <sheetName val="事業別重点品目売上高 (TC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役員会資料用】全社５分類"/>
      <sheetName val="0524【役員会資料用】全社５分類"/>
      <sheetName val="確認用（部門別５分類）"/>
      <sheetName val="0601【役員会資料用】全社５分類"/>
      <sheetName val="【役員会資料用】全社５分類2"/>
      <sheetName val="【役員会資料用】全社５分類3"/>
      <sheetName val="事業別重点品目売上高 (TC)"/>
    </sheetNames>
    <sheetDataSet>
      <sheetData sheetId="0" refreshError="1">
        <row r="2">
          <cell r="A2" t="str">
            <v>統一サマリ勘定科目コード２</v>
          </cell>
          <cell r="B2" t="str">
            <v>統一サマリ勘定科目名２</v>
          </cell>
          <cell r="C2" t="str">
            <v>５分類区分</v>
          </cell>
          <cell r="D2" t="str">
            <v>全社５分類</v>
          </cell>
          <cell r="E2" t="str">
            <v>５分類</v>
          </cell>
          <cell r="F2" t="str">
            <v>統一組織コード</v>
          </cell>
          <cell r="G2" t="str">
            <v>統一組織名</v>
          </cell>
          <cell r="H2" t="str">
            <v>地域</v>
          </cell>
          <cell r="I2" t="str">
            <v>支店</v>
          </cell>
          <cell r="J2" t="str">
            <v>年計</v>
          </cell>
          <cell r="K2" t="str">
            <v>2007/04/01</v>
          </cell>
          <cell r="L2" t="str">
            <v>2007/05/01</v>
          </cell>
          <cell r="M2" t="str">
            <v>2007/06/01</v>
          </cell>
          <cell r="N2" t="str">
            <v>2007/07/01</v>
          </cell>
          <cell r="O2" t="str">
            <v>2007/08/01</v>
          </cell>
          <cell r="P2" t="str">
            <v>2007/09/01</v>
          </cell>
          <cell r="Q2" t="str">
            <v>2007/10/01</v>
          </cell>
          <cell r="R2" t="str">
            <v>2007/11/01</v>
          </cell>
          <cell r="S2" t="str">
            <v>2007/12/01</v>
          </cell>
          <cell r="T2" t="str">
            <v>2008/01/01</v>
          </cell>
          <cell r="U2" t="str">
            <v>2008/02/01</v>
          </cell>
          <cell r="V2" t="str">
            <v>2008/03/01</v>
          </cell>
        </row>
        <row r="3">
          <cell r="A3" t="str">
            <v>532</v>
          </cell>
          <cell r="B3" t="str">
            <v>開発費</v>
          </cell>
          <cell r="C3" t="str">
            <v>B01</v>
          </cell>
          <cell r="E3" t="str">
            <v>人件費</v>
          </cell>
          <cell r="F3" t="str">
            <v>VAK|VAK</v>
          </cell>
          <cell r="G3" t="str">
            <v>バスクテック英国</v>
          </cell>
          <cell r="H3" t="str">
            <v>欧州</v>
          </cell>
          <cell r="I3" t="str">
            <v>欧州</v>
          </cell>
          <cell r="J3">
            <v>421882201.94999993</v>
          </cell>
          <cell r="K3">
            <v>34589389.846000001</v>
          </cell>
          <cell r="L3">
            <v>34589389.846000001</v>
          </cell>
          <cell r="M3">
            <v>34589389.846000001</v>
          </cell>
          <cell r="N3">
            <v>34589389.846000001</v>
          </cell>
          <cell r="O3">
            <v>34589389.846000001</v>
          </cell>
          <cell r="P3">
            <v>35562178.960000001</v>
          </cell>
          <cell r="Q3">
            <v>35562178.960000001</v>
          </cell>
          <cell r="R3">
            <v>35562178.960000001</v>
          </cell>
          <cell r="S3">
            <v>35562178.960000001</v>
          </cell>
          <cell r="T3">
            <v>35562178.960000001</v>
          </cell>
          <cell r="U3">
            <v>35562178.960000001</v>
          </cell>
          <cell r="V3">
            <v>35562178.960000001</v>
          </cell>
        </row>
        <row r="4">
          <cell r="A4" t="str">
            <v>532</v>
          </cell>
          <cell r="B4" t="str">
            <v>開発費</v>
          </cell>
          <cell r="C4" t="str">
            <v>B01</v>
          </cell>
          <cell r="E4" t="str">
            <v>人件費</v>
          </cell>
          <cell r="F4" t="str">
            <v>TC|IKK</v>
          </cell>
          <cell r="G4" t="str">
            <v>医器研</v>
          </cell>
          <cell r="H4" t="str">
            <v>日本</v>
          </cell>
          <cell r="I4" t="str">
            <v>日本</v>
          </cell>
          <cell r="J4">
            <v>69000000</v>
          </cell>
          <cell r="K4">
            <v>5500000</v>
          </cell>
          <cell r="L4">
            <v>5500000</v>
          </cell>
          <cell r="M4">
            <v>5500000</v>
          </cell>
          <cell r="N4">
            <v>5500000</v>
          </cell>
          <cell r="O4">
            <v>5500000</v>
          </cell>
          <cell r="P4">
            <v>5500000</v>
          </cell>
          <cell r="Q4">
            <v>6000000</v>
          </cell>
          <cell r="R4">
            <v>6000000</v>
          </cell>
          <cell r="S4">
            <v>6000000</v>
          </cell>
          <cell r="T4">
            <v>6000000</v>
          </cell>
          <cell r="U4">
            <v>6000000</v>
          </cell>
          <cell r="V4">
            <v>6000000</v>
          </cell>
        </row>
        <row r="5">
          <cell r="A5" t="str">
            <v>532</v>
          </cell>
          <cell r="B5" t="str">
            <v>開発費</v>
          </cell>
          <cell r="C5" t="str">
            <v>B01</v>
          </cell>
          <cell r="E5" t="str">
            <v>人件費</v>
          </cell>
          <cell r="F5" t="str">
            <v>TC|Solo</v>
          </cell>
          <cell r="G5" t="str">
            <v>TC国内 単体</v>
          </cell>
          <cell r="H5" t="str">
            <v>日本</v>
          </cell>
          <cell r="I5" t="str">
            <v>日本</v>
          </cell>
          <cell r="J5">
            <v>3646849999.9991999</v>
          </cell>
          <cell r="K5">
            <v>319532000.0011</v>
          </cell>
          <cell r="L5">
            <v>319460000.0011</v>
          </cell>
          <cell r="M5">
            <v>319469000.0011</v>
          </cell>
          <cell r="N5">
            <v>285766000.00249994</v>
          </cell>
          <cell r="O5">
            <v>285046000.00249994</v>
          </cell>
          <cell r="P5">
            <v>286932999.99489999</v>
          </cell>
          <cell r="Q5">
            <v>300205999.99800003</v>
          </cell>
          <cell r="R5">
            <v>302805999.99799997</v>
          </cell>
          <cell r="S5">
            <v>302855000</v>
          </cell>
          <cell r="T5">
            <v>303395000</v>
          </cell>
          <cell r="U5">
            <v>309915000.00000006</v>
          </cell>
          <cell r="V5">
            <v>311467000.00000006</v>
          </cell>
        </row>
        <row r="6">
          <cell r="A6" t="str">
            <v>532</v>
          </cell>
          <cell r="B6" t="str">
            <v>開発費</v>
          </cell>
          <cell r="C6" t="str">
            <v>B01</v>
          </cell>
          <cell r="E6" t="str">
            <v>人件費</v>
          </cell>
          <cell r="F6" t="str">
            <v>TC|MV</v>
          </cell>
          <cell r="G6" t="str">
            <v>マイクロベンション</v>
          </cell>
          <cell r="H6" t="str">
            <v>米州</v>
          </cell>
          <cell r="I6" t="str">
            <v>米州</v>
          </cell>
          <cell r="J6">
            <v>321147397.69199991</v>
          </cell>
          <cell r="K6">
            <v>26628037.171999998</v>
          </cell>
          <cell r="L6">
            <v>26628037.171999998</v>
          </cell>
          <cell r="M6">
            <v>26676029.666000001</v>
          </cell>
          <cell r="N6">
            <v>26676029.666000001</v>
          </cell>
          <cell r="O6">
            <v>26719419.671999998</v>
          </cell>
          <cell r="P6">
            <v>26719419.671999998</v>
          </cell>
          <cell r="Q6">
            <v>26719419.671999998</v>
          </cell>
          <cell r="R6">
            <v>26746644.495999999</v>
          </cell>
          <cell r="S6">
            <v>26908590.125999998</v>
          </cell>
          <cell r="T6">
            <v>26908590.125999998</v>
          </cell>
          <cell r="U6">
            <v>26908590.125999998</v>
          </cell>
          <cell r="V6">
            <v>26908590.125999998</v>
          </cell>
        </row>
        <row r="7">
          <cell r="A7" t="str">
            <v>532</v>
          </cell>
          <cell r="B7" t="str">
            <v>開発費</v>
          </cell>
          <cell r="C7" t="str">
            <v>B01</v>
          </cell>
          <cell r="E7" t="str">
            <v>人件費</v>
          </cell>
          <cell r="F7" t="str">
            <v>TC|THI</v>
          </cell>
          <cell r="G7" t="str">
            <v>テルモハート</v>
          </cell>
          <cell r="H7" t="str">
            <v>米州</v>
          </cell>
          <cell r="I7" t="str">
            <v>米州</v>
          </cell>
          <cell r="J7">
            <v>207613736</v>
          </cell>
          <cell r="K7">
            <v>17301130</v>
          </cell>
          <cell r="L7">
            <v>17301130</v>
          </cell>
          <cell r="M7">
            <v>17301130</v>
          </cell>
          <cell r="N7">
            <v>17301130</v>
          </cell>
          <cell r="O7">
            <v>17301130</v>
          </cell>
          <cell r="P7">
            <v>17301130</v>
          </cell>
          <cell r="Q7">
            <v>17301130</v>
          </cell>
          <cell r="R7">
            <v>17301174</v>
          </cell>
          <cell r="S7">
            <v>17301130</v>
          </cell>
          <cell r="T7">
            <v>17301174</v>
          </cell>
          <cell r="U7">
            <v>17301174</v>
          </cell>
          <cell r="V7">
            <v>17301174</v>
          </cell>
        </row>
        <row r="8">
          <cell r="A8" t="str">
            <v>532</v>
          </cell>
          <cell r="B8" t="str">
            <v>開発費</v>
          </cell>
          <cell r="C8" t="str">
            <v>B01</v>
          </cell>
          <cell r="E8" t="str">
            <v>人件費</v>
          </cell>
          <cell r="F8" t="str">
            <v>TCV|Solo</v>
          </cell>
          <cell r="G8" t="str">
            <v>TCVS単体</v>
          </cell>
          <cell r="H8" t="str">
            <v>米州</v>
          </cell>
          <cell r="I8" t="str">
            <v>米州</v>
          </cell>
          <cell r="J8">
            <v>666866075.68900001</v>
          </cell>
          <cell r="K8">
            <v>52374549.975000001</v>
          </cell>
          <cell r="L8">
            <v>56262510.975000001</v>
          </cell>
          <cell r="M8">
            <v>52204756.174999997</v>
          </cell>
          <cell r="N8">
            <v>56382690.737999998</v>
          </cell>
          <cell r="O8">
            <v>58389787.038000003</v>
          </cell>
          <cell r="P8">
            <v>52174756.237999998</v>
          </cell>
          <cell r="Q8">
            <v>58013566.137999997</v>
          </cell>
          <cell r="R8">
            <v>55435891.038000003</v>
          </cell>
          <cell r="S8">
            <v>53303688.438000001</v>
          </cell>
          <cell r="T8">
            <v>60614930.112000003</v>
          </cell>
          <cell r="U8">
            <v>55937855.512000002</v>
          </cell>
          <cell r="V8">
            <v>55771093.311999999</v>
          </cell>
        </row>
        <row r="9">
          <cell r="A9" t="str">
            <v>532</v>
          </cell>
          <cell r="B9" t="str">
            <v>開発費</v>
          </cell>
          <cell r="C9" t="str">
            <v>B01</v>
          </cell>
          <cell r="E9" t="str">
            <v>人件費</v>
          </cell>
          <cell r="F9" t="str">
            <v>TMC|Solo</v>
          </cell>
          <cell r="G9" t="str">
            <v>TMC単体</v>
          </cell>
          <cell r="H9" t="str">
            <v>米州</v>
          </cell>
          <cell r="I9" t="str">
            <v>米州</v>
          </cell>
          <cell r="J9">
            <v>800233348.41999996</v>
          </cell>
          <cell r="K9">
            <v>65453968.788999997</v>
          </cell>
          <cell r="L9">
            <v>65740983.473000005</v>
          </cell>
          <cell r="M9">
            <v>65333655.144999996</v>
          </cell>
          <cell r="N9">
            <v>67286468.776999995</v>
          </cell>
          <cell r="O9">
            <v>67251985.24000001</v>
          </cell>
          <cell r="P9">
            <v>66804242.329000004</v>
          </cell>
          <cell r="Q9">
            <v>67032279.127000004</v>
          </cell>
          <cell r="R9">
            <v>66619640.570999995</v>
          </cell>
          <cell r="S9">
            <v>66295476.522</v>
          </cell>
          <cell r="T9">
            <v>67670399.665000007</v>
          </cell>
          <cell r="U9">
            <v>67371574.391000003</v>
          </cell>
          <cell r="V9">
            <v>67372674.391000003</v>
          </cell>
        </row>
        <row r="10">
          <cell r="A10" t="str">
            <v>532</v>
          </cell>
          <cell r="B10" t="str">
            <v>開発費</v>
          </cell>
          <cell r="C10" t="str">
            <v>B02</v>
          </cell>
          <cell r="E10" t="str">
            <v>販促費</v>
          </cell>
          <cell r="F10" t="str">
            <v>VAK|VAK</v>
          </cell>
          <cell r="G10" t="str">
            <v>バスクテック英国</v>
          </cell>
          <cell r="H10" t="str">
            <v>欧州</v>
          </cell>
          <cell r="I10" t="str">
            <v>欧州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532</v>
          </cell>
          <cell r="B11" t="str">
            <v>開発費</v>
          </cell>
          <cell r="C11" t="str">
            <v>B02</v>
          </cell>
          <cell r="E11" t="str">
            <v>販促費</v>
          </cell>
          <cell r="F11" t="str">
            <v>TC|MV</v>
          </cell>
          <cell r="G11" t="str">
            <v>マイクロベンション</v>
          </cell>
          <cell r="H11" t="str">
            <v>米州</v>
          </cell>
          <cell r="I11" t="str">
            <v>米州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 t="str">
            <v>532</v>
          </cell>
          <cell r="B12" t="str">
            <v>開発費</v>
          </cell>
          <cell r="C12" t="str">
            <v>B02</v>
          </cell>
          <cell r="E12" t="str">
            <v>販促費</v>
          </cell>
          <cell r="F12" t="str">
            <v>TC|THI</v>
          </cell>
          <cell r="G12" t="str">
            <v>テルモハート</v>
          </cell>
          <cell r="H12" t="str">
            <v>米州</v>
          </cell>
          <cell r="I12" t="str">
            <v>米州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 t="str">
            <v>532</v>
          </cell>
          <cell r="B13" t="str">
            <v>開発費</v>
          </cell>
          <cell r="C13" t="str">
            <v>B02</v>
          </cell>
          <cell r="E13" t="str">
            <v>販促費</v>
          </cell>
          <cell r="F13" t="str">
            <v>TCV|Solo</v>
          </cell>
          <cell r="G13" t="str">
            <v>TCVS単体</v>
          </cell>
          <cell r="H13" t="str">
            <v>米州</v>
          </cell>
          <cell r="I13" t="str">
            <v>米州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A14" t="str">
            <v>532</v>
          </cell>
          <cell r="B14" t="str">
            <v>開発費</v>
          </cell>
          <cell r="C14" t="str">
            <v>B02</v>
          </cell>
          <cell r="E14" t="str">
            <v>販促費</v>
          </cell>
          <cell r="F14" t="str">
            <v>TMC|Solo</v>
          </cell>
          <cell r="G14" t="str">
            <v>TMC単体</v>
          </cell>
          <cell r="H14" t="str">
            <v>米州</v>
          </cell>
          <cell r="I14" t="str">
            <v>米州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A15" t="str">
            <v>532</v>
          </cell>
          <cell r="B15" t="str">
            <v>開発費</v>
          </cell>
          <cell r="C15" t="str">
            <v>B03</v>
          </cell>
          <cell r="E15" t="str">
            <v>物流費</v>
          </cell>
          <cell r="F15" t="str">
            <v>VAK|VAK</v>
          </cell>
          <cell r="G15" t="str">
            <v>バスクテック英国</v>
          </cell>
          <cell r="H15" t="str">
            <v>欧州</v>
          </cell>
          <cell r="I15" t="str">
            <v>欧州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A16" t="str">
            <v>532</v>
          </cell>
          <cell r="B16" t="str">
            <v>開発費</v>
          </cell>
          <cell r="C16" t="str">
            <v>B03</v>
          </cell>
          <cell r="E16" t="str">
            <v>物流費</v>
          </cell>
          <cell r="F16" t="str">
            <v>TC|MV</v>
          </cell>
          <cell r="G16" t="str">
            <v>マイクロベンション</v>
          </cell>
          <cell r="H16" t="str">
            <v>米州</v>
          </cell>
          <cell r="I16" t="str">
            <v>米州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A17" t="str">
            <v>532</v>
          </cell>
          <cell r="B17" t="str">
            <v>開発費</v>
          </cell>
          <cell r="C17" t="str">
            <v>B03</v>
          </cell>
          <cell r="E17" t="str">
            <v>物流費</v>
          </cell>
          <cell r="F17" t="str">
            <v>TC|THI</v>
          </cell>
          <cell r="G17" t="str">
            <v>テルモハート</v>
          </cell>
          <cell r="H17" t="str">
            <v>米州</v>
          </cell>
          <cell r="I17" t="str">
            <v>米州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A18" t="str">
            <v>532</v>
          </cell>
          <cell r="B18" t="str">
            <v>開発費</v>
          </cell>
          <cell r="C18" t="str">
            <v>B03</v>
          </cell>
          <cell r="E18" t="str">
            <v>物流費</v>
          </cell>
          <cell r="F18" t="str">
            <v>TCV|Solo</v>
          </cell>
          <cell r="G18" t="str">
            <v>TCVS単体</v>
          </cell>
          <cell r="H18" t="str">
            <v>米州</v>
          </cell>
          <cell r="I18" t="str">
            <v>米州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A19" t="str">
            <v>532</v>
          </cell>
          <cell r="B19" t="str">
            <v>開発費</v>
          </cell>
          <cell r="C19" t="str">
            <v>B03</v>
          </cell>
          <cell r="E19" t="str">
            <v>物流費</v>
          </cell>
          <cell r="F19" t="str">
            <v>TMC|Solo</v>
          </cell>
          <cell r="G19" t="str">
            <v>TMC単体</v>
          </cell>
          <cell r="H19" t="str">
            <v>米州</v>
          </cell>
          <cell r="I19" t="str">
            <v>米州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A20" t="str">
            <v>532</v>
          </cell>
          <cell r="B20" t="str">
            <v>開発費</v>
          </cell>
          <cell r="C20" t="str">
            <v>B04</v>
          </cell>
          <cell r="E20" t="str">
            <v>旅費交通費</v>
          </cell>
          <cell r="F20" t="str">
            <v>VAK|VAK</v>
          </cell>
          <cell r="G20" t="str">
            <v>バスクテック英国</v>
          </cell>
          <cell r="H20" t="str">
            <v>欧州</v>
          </cell>
          <cell r="I20" t="str">
            <v>欧州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A21" t="str">
            <v>532</v>
          </cell>
          <cell r="B21" t="str">
            <v>開発費</v>
          </cell>
          <cell r="C21" t="str">
            <v>B04</v>
          </cell>
          <cell r="E21" t="str">
            <v>旅費交通費</v>
          </cell>
          <cell r="F21" t="str">
            <v>TC|Solo</v>
          </cell>
          <cell r="G21" t="str">
            <v>TC国内 単体</v>
          </cell>
          <cell r="H21" t="str">
            <v>日本</v>
          </cell>
          <cell r="I21" t="str">
            <v>日本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A22" t="str">
            <v>532</v>
          </cell>
          <cell r="B22" t="str">
            <v>開発費</v>
          </cell>
          <cell r="C22" t="str">
            <v>B04</v>
          </cell>
          <cell r="E22" t="str">
            <v>旅費交通費</v>
          </cell>
          <cell r="F22" t="str">
            <v>TC|MV</v>
          </cell>
          <cell r="G22" t="str">
            <v>マイクロベンション</v>
          </cell>
          <cell r="H22" t="str">
            <v>米州</v>
          </cell>
          <cell r="I22" t="str">
            <v>米州</v>
          </cell>
          <cell r="J22">
            <v>43433500</v>
          </cell>
          <cell r="K22">
            <v>3531000</v>
          </cell>
          <cell r="L22">
            <v>3729000</v>
          </cell>
          <cell r="M22">
            <v>4411000</v>
          </cell>
          <cell r="N22">
            <v>3905000</v>
          </cell>
          <cell r="O22">
            <v>4449500</v>
          </cell>
          <cell r="P22">
            <v>3960000</v>
          </cell>
          <cell r="Q22">
            <v>3179000</v>
          </cell>
          <cell r="R22">
            <v>4004000</v>
          </cell>
          <cell r="S22">
            <v>3135000</v>
          </cell>
          <cell r="T22">
            <v>3190000</v>
          </cell>
          <cell r="U22">
            <v>3135000</v>
          </cell>
          <cell r="V22">
            <v>2805000</v>
          </cell>
        </row>
        <row r="23">
          <cell r="A23" t="str">
            <v>532</v>
          </cell>
          <cell r="B23" t="str">
            <v>開発費</v>
          </cell>
          <cell r="C23" t="str">
            <v>B04</v>
          </cell>
          <cell r="E23" t="str">
            <v>旅費交通費</v>
          </cell>
          <cell r="F23" t="str">
            <v>TC|THI</v>
          </cell>
          <cell r="G23" t="str">
            <v>テルモハート</v>
          </cell>
          <cell r="H23" t="str">
            <v>米州</v>
          </cell>
          <cell r="I23" t="str">
            <v>米州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A24" t="str">
            <v>532</v>
          </cell>
          <cell r="B24" t="str">
            <v>開発費</v>
          </cell>
          <cell r="C24" t="str">
            <v>B04</v>
          </cell>
          <cell r="E24" t="str">
            <v>旅費交通費</v>
          </cell>
          <cell r="F24" t="str">
            <v>TCV|Solo</v>
          </cell>
          <cell r="G24" t="str">
            <v>TCVS単体</v>
          </cell>
          <cell r="H24" t="str">
            <v>米州</v>
          </cell>
          <cell r="I24" t="str">
            <v>米州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A25" t="str">
            <v>532</v>
          </cell>
          <cell r="B25" t="str">
            <v>開発費</v>
          </cell>
          <cell r="C25" t="str">
            <v>B04</v>
          </cell>
          <cell r="E25" t="str">
            <v>旅費交通費</v>
          </cell>
          <cell r="F25" t="str">
            <v>TMC|Solo</v>
          </cell>
          <cell r="G25" t="str">
            <v>TMC単体</v>
          </cell>
          <cell r="H25" t="str">
            <v>米州</v>
          </cell>
          <cell r="I25" t="str">
            <v>米州</v>
          </cell>
          <cell r="J25">
            <v>31646999.955999997</v>
          </cell>
          <cell r="K25">
            <v>2361791.6630000002</v>
          </cell>
          <cell r="L25">
            <v>2691791.6629999997</v>
          </cell>
          <cell r="M25">
            <v>3170291.6630000002</v>
          </cell>
          <cell r="N25">
            <v>2361791.6630000002</v>
          </cell>
          <cell r="O25">
            <v>2361791.6630000002</v>
          </cell>
          <cell r="P25">
            <v>3170291.6630000002</v>
          </cell>
          <cell r="Q25">
            <v>2526791.6630000002</v>
          </cell>
          <cell r="R25">
            <v>2361791.6630000002</v>
          </cell>
          <cell r="S25">
            <v>3170291.6630000002</v>
          </cell>
          <cell r="T25">
            <v>2526791.6630000002</v>
          </cell>
          <cell r="U25">
            <v>2416791.6630000002</v>
          </cell>
          <cell r="V25">
            <v>2526791.6630000002</v>
          </cell>
        </row>
        <row r="26">
          <cell r="A26" t="str">
            <v>532</v>
          </cell>
          <cell r="B26" t="str">
            <v>開発費</v>
          </cell>
          <cell r="C26" t="str">
            <v>B05</v>
          </cell>
          <cell r="E26" t="str">
            <v>その他</v>
          </cell>
          <cell r="F26" t="str">
            <v>VAK|VAK</v>
          </cell>
          <cell r="G26" t="str">
            <v>バスクテック英国</v>
          </cell>
          <cell r="H26" t="str">
            <v>欧州</v>
          </cell>
          <cell r="I26" t="str">
            <v>欧州</v>
          </cell>
          <cell r="J26">
            <v>599357798.05000007</v>
          </cell>
          <cell r="K26">
            <v>51870610.153999999</v>
          </cell>
          <cell r="L26">
            <v>49890610.153999999</v>
          </cell>
          <cell r="M26">
            <v>49670610.153999999</v>
          </cell>
          <cell r="N26">
            <v>49670610.153999999</v>
          </cell>
          <cell r="O26">
            <v>49670610.153999999</v>
          </cell>
          <cell r="P26">
            <v>51777821.039999999</v>
          </cell>
          <cell r="Q26">
            <v>49577821.039999999</v>
          </cell>
          <cell r="R26">
            <v>49577821.039999999</v>
          </cell>
          <cell r="S26">
            <v>49577821.039999999</v>
          </cell>
          <cell r="T26">
            <v>49577821.039999999</v>
          </cell>
          <cell r="U26">
            <v>49577821.039999999</v>
          </cell>
          <cell r="V26">
            <v>48917821.039999999</v>
          </cell>
        </row>
        <row r="27">
          <cell r="A27" t="str">
            <v>532</v>
          </cell>
          <cell r="B27" t="str">
            <v>開発費</v>
          </cell>
          <cell r="C27" t="str">
            <v>B05</v>
          </cell>
          <cell r="E27" t="str">
            <v>その他</v>
          </cell>
          <cell r="F27" t="str">
            <v>TC|IKK</v>
          </cell>
          <cell r="G27" t="str">
            <v>医器研</v>
          </cell>
          <cell r="H27" t="str">
            <v>日本</v>
          </cell>
          <cell r="I27" t="str">
            <v>日本</v>
          </cell>
          <cell r="J27">
            <v>47294000</v>
          </cell>
          <cell r="K27">
            <v>3992000</v>
          </cell>
          <cell r="L27">
            <v>4066000</v>
          </cell>
          <cell r="M27">
            <v>5710000</v>
          </cell>
          <cell r="N27">
            <v>1851000</v>
          </cell>
          <cell r="O27">
            <v>2615000</v>
          </cell>
          <cell r="P27">
            <v>6331000</v>
          </cell>
          <cell r="Q27">
            <v>6951000</v>
          </cell>
          <cell r="R27">
            <v>1501000</v>
          </cell>
          <cell r="S27">
            <v>4851000</v>
          </cell>
          <cell r="T27">
            <v>2631000</v>
          </cell>
          <cell r="U27">
            <v>3147000</v>
          </cell>
          <cell r="V27">
            <v>3648000</v>
          </cell>
        </row>
        <row r="28">
          <cell r="A28" t="str">
            <v>532</v>
          </cell>
          <cell r="B28" t="str">
            <v>開発費</v>
          </cell>
          <cell r="C28" t="str">
            <v>B05</v>
          </cell>
          <cell r="E28" t="str">
            <v>その他</v>
          </cell>
          <cell r="F28" t="str">
            <v>TC|Solo</v>
          </cell>
          <cell r="G28" t="str">
            <v>TC国内 単体</v>
          </cell>
          <cell r="H28" t="str">
            <v>日本</v>
          </cell>
          <cell r="I28" t="str">
            <v>日本</v>
          </cell>
          <cell r="J28">
            <v>4037652796.0168004</v>
          </cell>
          <cell r="K28">
            <v>231669849.66349995</v>
          </cell>
          <cell r="L28">
            <v>353537849.6699</v>
          </cell>
          <cell r="M28">
            <v>257716849.66690001</v>
          </cell>
          <cell r="N28">
            <v>280805849.66509998</v>
          </cell>
          <cell r="O28">
            <v>352204849.66259998</v>
          </cell>
          <cell r="P28">
            <v>403456349.66079998</v>
          </cell>
          <cell r="Q28">
            <v>396919532.9982</v>
          </cell>
          <cell r="R28">
            <v>266157533.00040001</v>
          </cell>
          <cell r="S28">
            <v>431338533.00919998</v>
          </cell>
          <cell r="T28">
            <v>375716533.00919998</v>
          </cell>
          <cell r="U28">
            <v>326688533.00919998</v>
          </cell>
          <cell r="V28">
            <v>361440533.00180006</v>
          </cell>
        </row>
        <row r="29">
          <cell r="A29" t="str">
            <v>532</v>
          </cell>
          <cell r="B29" t="str">
            <v>開発費</v>
          </cell>
          <cell r="C29" t="str">
            <v>B05</v>
          </cell>
          <cell r="E29" t="str">
            <v>その他</v>
          </cell>
          <cell r="F29" t="str">
            <v>TC|MV</v>
          </cell>
          <cell r="G29" t="str">
            <v>マイクロベンション</v>
          </cell>
          <cell r="H29" t="str">
            <v>米州</v>
          </cell>
          <cell r="I29" t="str">
            <v>米州</v>
          </cell>
          <cell r="J29">
            <v>353362056.6960001</v>
          </cell>
          <cell r="K29">
            <v>31056153.337000001</v>
          </cell>
          <cell r="L29">
            <v>36648186.663000003</v>
          </cell>
          <cell r="M29">
            <v>38575166.663000003</v>
          </cell>
          <cell r="N29">
            <v>44223923.336999997</v>
          </cell>
          <cell r="O29">
            <v>49243883.336999997</v>
          </cell>
          <cell r="P29">
            <v>30963643.337000001</v>
          </cell>
          <cell r="Q29">
            <v>24196663.337000001</v>
          </cell>
          <cell r="R29">
            <v>26866253.337000001</v>
          </cell>
          <cell r="S29">
            <v>13338453.336999999</v>
          </cell>
          <cell r="T29">
            <v>20441043.337000001</v>
          </cell>
          <cell r="U29">
            <v>16620743.336999999</v>
          </cell>
          <cell r="V29">
            <v>21187943.337000001</v>
          </cell>
        </row>
        <row r="30">
          <cell r="A30" t="str">
            <v>532</v>
          </cell>
          <cell r="B30" t="str">
            <v>開発費</v>
          </cell>
          <cell r="C30" t="str">
            <v>B05</v>
          </cell>
          <cell r="E30" t="str">
            <v>その他</v>
          </cell>
          <cell r="F30" t="str">
            <v>TC|THI</v>
          </cell>
          <cell r="G30" t="str">
            <v>テルモハート</v>
          </cell>
          <cell r="H30" t="str">
            <v>米州</v>
          </cell>
          <cell r="I30" t="str">
            <v>米州</v>
          </cell>
          <cell r="J30">
            <v>345678386.24000001</v>
          </cell>
          <cell r="K30">
            <v>27974326.27</v>
          </cell>
          <cell r="L30">
            <v>27975646.27</v>
          </cell>
          <cell r="M30">
            <v>27976966.27</v>
          </cell>
          <cell r="N30">
            <v>29078286.27</v>
          </cell>
          <cell r="O30">
            <v>29079606.27</v>
          </cell>
          <cell r="P30">
            <v>29080926.27</v>
          </cell>
          <cell r="Q30">
            <v>29082136.27</v>
          </cell>
          <cell r="R30">
            <v>29083467.27</v>
          </cell>
          <cell r="S30">
            <v>29084776.27</v>
          </cell>
          <cell r="T30">
            <v>29086096.27</v>
          </cell>
          <cell r="U30">
            <v>29087416.27</v>
          </cell>
          <cell r="V30">
            <v>29088736.27</v>
          </cell>
        </row>
        <row r="31">
          <cell r="A31" t="str">
            <v>532</v>
          </cell>
          <cell r="B31" t="str">
            <v>開発費</v>
          </cell>
          <cell r="C31" t="str">
            <v>B05</v>
          </cell>
          <cell r="E31" t="str">
            <v>その他</v>
          </cell>
          <cell r="F31" t="str">
            <v>TCV|Solo</v>
          </cell>
          <cell r="G31" t="str">
            <v>TCVS単体</v>
          </cell>
          <cell r="H31" t="str">
            <v>米州</v>
          </cell>
          <cell r="I31" t="str">
            <v>米州</v>
          </cell>
          <cell r="J31">
            <v>494804402.64199996</v>
          </cell>
          <cell r="K31">
            <v>41618867.333999999</v>
          </cell>
          <cell r="L31">
            <v>48448527.479000002</v>
          </cell>
          <cell r="M31">
            <v>40682213.483999997</v>
          </cell>
          <cell r="N31">
            <v>40563387.424999997</v>
          </cell>
          <cell r="O31">
            <v>40370556.633000001</v>
          </cell>
          <cell r="P31">
            <v>40476352.07</v>
          </cell>
          <cell r="Q31">
            <v>47222959.487000003</v>
          </cell>
          <cell r="R31">
            <v>37896785.784000002</v>
          </cell>
          <cell r="S31">
            <v>39129161.906999998</v>
          </cell>
          <cell r="T31">
            <v>39754185.734999999</v>
          </cell>
          <cell r="U31">
            <v>39517902.325000003</v>
          </cell>
          <cell r="V31">
            <v>39123502.979000002</v>
          </cell>
        </row>
        <row r="32">
          <cell r="A32" t="str">
            <v>532</v>
          </cell>
          <cell r="B32" t="str">
            <v>開発費</v>
          </cell>
          <cell r="C32" t="str">
            <v>B05</v>
          </cell>
          <cell r="E32" t="str">
            <v>その他</v>
          </cell>
          <cell r="F32" t="str">
            <v>TMC|Solo</v>
          </cell>
          <cell r="G32" t="str">
            <v>TMC単体</v>
          </cell>
          <cell r="H32" t="str">
            <v>米州</v>
          </cell>
          <cell r="I32" t="str">
            <v>米州</v>
          </cell>
          <cell r="J32">
            <v>723735448.26000011</v>
          </cell>
          <cell r="K32">
            <v>51475537.354999997</v>
          </cell>
          <cell r="L32">
            <v>49506537.354999997</v>
          </cell>
          <cell r="M32">
            <v>70296537.355000004</v>
          </cell>
          <cell r="N32">
            <v>57855537.354999997</v>
          </cell>
          <cell r="O32">
            <v>73266537.355000004</v>
          </cell>
          <cell r="P32">
            <v>51761537.354999997</v>
          </cell>
          <cell r="Q32">
            <v>81681537.355000004</v>
          </cell>
          <cell r="R32">
            <v>59626537.354999997</v>
          </cell>
          <cell r="S32">
            <v>64576537.354999997</v>
          </cell>
          <cell r="T32">
            <v>53785537.354999997</v>
          </cell>
          <cell r="U32">
            <v>58196537.354999997</v>
          </cell>
          <cell r="V32">
            <v>51706537.354999997</v>
          </cell>
        </row>
        <row r="33">
          <cell r="J33">
            <v>12810558147.611002</v>
          </cell>
          <cell r="K33">
            <v>966929211.5596</v>
          </cell>
          <cell r="L33">
            <v>1101976200.721</v>
          </cell>
          <cell r="M33">
            <v>1019283596.089</v>
          </cell>
          <cell r="N33">
            <v>1003817094.8985999</v>
          </cell>
          <cell r="O33">
            <v>1098060046.8731</v>
          </cell>
          <cell r="P33">
            <v>1111972648.5897</v>
          </cell>
          <cell r="Q33">
            <v>1152172016.0451999</v>
          </cell>
          <cell r="R33">
            <v>987546718.51239991</v>
          </cell>
          <cell r="S33">
            <v>1146427638.6271999</v>
          </cell>
          <cell r="T33">
            <v>1094161281.2721999</v>
          </cell>
          <cell r="U33">
            <v>1047384117.9882001</v>
          </cell>
          <cell r="V33">
            <v>1080827576.4347999</v>
          </cell>
        </row>
        <row r="35">
          <cell r="A35" t="str">
            <v>【一般販管費】</v>
          </cell>
        </row>
        <row r="36">
          <cell r="A36" t="str">
            <v>統一サマリ勘定科目コード２</v>
          </cell>
          <cell r="B36" t="str">
            <v>統一サマリ勘定科目名２</v>
          </cell>
          <cell r="C36" t="str">
            <v>５分類区分</v>
          </cell>
          <cell r="D36" t="str">
            <v>５分類</v>
          </cell>
          <cell r="E36" t="str">
            <v>５分類</v>
          </cell>
          <cell r="F36" t="str">
            <v>統一組織コード</v>
          </cell>
          <cell r="G36" t="str">
            <v>統一組織名</v>
          </cell>
          <cell r="H36" t="str">
            <v>地域</v>
          </cell>
          <cell r="I36" t="str">
            <v>支店</v>
          </cell>
          <cell r="J36" t="str">
            <v>年計</v>
          </cell>
          <cell r="K36" t="str">
            <v>2007/04/01</v>
          </cell>
          <cell r="L36" t="str">
            <v>2007/05/01</v>
          </cell>
          <cell r="M36" t="str">
            <v>2007/06/01</v>
          </cell>
          <cell r="N36" t="str">
            <v>2007/07/01</v>
          </cell>
          <cell r="O36" t="str">
            <v>2007/08/01</v>
          </cell>
          <cell r="P36" t="str">
            <v>2007/09/01</v>
          </cell>
          <cell r="Q36" t="str">
            <v>2007/10/01</v>
          </cell>
          <cell r="R36" t="str">
            <v>2007/11/01</v>
          </cell>
          <cell r="S36" t="str">
            <v>2007/12/01</v>
          </cell>
          <cell r="T36" t="str">
            <v>2008/01/01</v>
          </cell>
          <cell r="U36" t="str">
            <v>2008/02/01</v>
          </cell>
          <cell r="V36" t="str">
            <v>2008/03/01</v>
          </cell>
        </row>
        <row r="37">
          <cell r="A37" t="str">
            <v>531</v>
          </cell>
          <cell r="B37" t="str">
            <v>販売費</v>
          </cell>
          <cell r="C37" t="str">
            <v>A01</v>
          </cell>
          <cell r="D37" t="str">
            <v>01</v>
          </cell>
          <cell r="E37" t="str">
            <v>人件費</v>
          </cell>
          <cell r="F37" t="str">
            <v>150|15000</v>
          </cell>
          <cell r="G37" t="str">
            <v>ドバイ支店</v>
          </cell>
          <cell r="H37" t="str">
            <v>アジア</v>
          </cell>
          <cell r="I37" t="str">
            <v>TC海外</v>
          </cell>
          <cell r="J37">
            <v>141350000</v>
          </cell>
          <cell r="K37">
            <v>11638000</v>
          </cell>
          <cell r="L37">
            <v>11660000</v>
          </cell>
          <cell r="M37">
            <v>11660000</v>
          </cell>
          <cell r="N37">
            <v>11902000</v>
          </cell>
          <cell r="O37">
            <v>11902000</v>
          </cell>
          <cell r="P37">
            <v>12012000</v>
          </cell>
          <cell r="Q37">
            <v>12012000</v>
          </cell>
          <cell r="R37">
            <v>12012000</v>
          </cell>
          <cell r="S37">
            <v>11682000</v>
          </cell>
          <cell r="T37">
            <v>11660000</v>
          </cell>
          <cell r="U37">
            <v>11660000</v>
          </cell>
          <cell r="V37">
            <v>11550000</v>
          </cell>
        </row>
        <row r="38">
          <cell r="A38" t="str">
            <v>531</v>
          </cell>
          <cell r="B38" t="str">
            <v>販売費</v>
          </cell>
          <cell r="C38" t="str">
            <v>A01</v>
          </cell>
          <cell r="D38" t="str">
            <v>01</v>
          </cell>
          <cell r="E38" t="str">
            <v>人件費</v>
          </cell>
          <cell r="F38" t="str">
            <v>210|21000</v>
          </cell>
          <cell r="G38" t="str">
            <v>オーストラリア支店</v>
          </cell>
          <cell r="H38" t="str">
            <v>アジア</v>
          </cell>
          <cell r="I38" t="str">
            <v>TC海外</v>
          </cell>
          <cell r="J38">
            <v>492808178.98000002</v>
          </cell>
          <cell r="K38">
            <v>39720628</v>
          </cell>
          <cell r="L38">
            <v>39720628</v>
          </cell>
          <cell r="M38">
            <v>39720628</v>
          </cell>
          <cell r="N38">
            <v>41239557</v>
          </cell>
          <cell r="O38">
            <v>41239557</v>
          </cell>
          <cell r="P38">
            <v>41239557</v>
          </cell>
          <cell r="Q38">
            <v>41239557</v>
          </cell>
          <cell r="R38">
            <v>41239557</v>
          </cell>
          <cell r="S38">
            <v>41807949.539999999</v>
          </cell>
          <cell r="T38">
            <v>41239557</v>
          </cell>
          <cell r="U38">
            <v>41408797</v>
          </cell>
          <cell r="V38">
            <v>42992206.440000005</v>
          </cell>
        </row>
        <row r="39">
          <cell r="A39" t="str">
            <v>531</v>
          </cell>
          <cell r="B39" t="str">
            <v>販売費</v>
          </cell>
          <cell r="C39" t="str">
            <v>A01</v>
          </cell>
          <cell r="D39" t="str">
            <v>01</v>
          </cell>
          <cell r="E39" t="str">
            <v>人件費</v>
          </cell>
          <cell r="F39" t="str">
            <v>230|23000</v>
          </cell>
          <cell r="G39" t="str">
            <v>シンガポール支店</v>
          </cell>
          <cell r="H39" t="str">
            <v>アジア</v>
          </cell>
          <cell r="I39" t="str">
            <v>TC海外</v>
          </cell>
          <cell r="J39">
            <v>103068893.33721147</v>
          </cell>
          <cell r="K39">
            <v>8589074.4447676204</v>
          </cell>
          <cell r="L39">
            <v>8589074.4447676204</v>
          </cell>
          <cell r="M39">
            <v>8589074.4447676204</v>
          </cell>
          <cell r="N39">
            <v>8589074.4447676204</v>
          </cell>
          <cell r="O39">
            <v>8589074.4447676204</v>
          </cell>
          <cell r="P39">
            <v>8589074.4447676204</v>
          </cell>
          <cell r="Q39">
            <v>8589074.4447676204</v>
          </cell>
          <cell r="R39">
            <v>8589074.4447676204</v>
          </cell>
          <cell r="S39">
            <v>8589074.4447676204</v>
          </cell>
          <cell r="T39">
            <v>8589074.4447676204</v>
          </cell>
          <cell r="U39">
            <v>8589074.4447676204</v>
          </cell>
          <cell r="V39">
            <v>8589074.4447676204</v>
          </cell>
        </row>
        <row r="40">
          <cell r="A40" t="str">
            <v>531</v>
          </cell>
          <cell r="B40" t="str">
            <v>販売費</v>
          </cell>
          <cell r="C40" t="str">
            <v>A01</v>
          </cell>
          <cell r="D40" t="str">
            <v>01</v>
          </cell>
          <cell r="E40" t="str">
            <v>人件費</v>
          </cell>
          <cell r="F40" t="str">
            <v>250|25000</v>
          </cell>
          <cell r="G40" t="str">
            <v>テルモ・タイランド</v>
          </cell>
          <cell r="H40" t="str">
            <v>アジア</v>
          </cell>
          <cell r="I40" t="str">
            <v>ASIA</v>
          </cell>
          <cell r="J40">
            <v>184175640.00001183</v>
          </cell>
          <cell r="K40">
            <v>15347970.000000991</v>
          </cell>
          <cell r="L40">
            <v>15347970.000000991</v>
          </cell>
          <cell r="M40">
            <v>15347970.000000991</v>
          </cell>
          <cell r="N40">
            <v>15347970.000000991</v>
          </cell>
          <cell r="O40">
            <v>15347970.000000991</v>
          </cell>
          <cell r="P40">
            <v>15347970.000000991</v>
          </cell>
          <cell r="Q40">
            <v>15347970.000000991</v>
          </cell>
          <cell r="R40">
            <v>15347970.000000991</v>
          </cell>
          <cell r="S40">
            <v>15347970.000000991</v>
          </cell>
          <cell r="T40">
            <v>15347970.000000991</v>
          </cell>
          <cell r="U40">
            <v>15347970.000000991</v>
          </cell>
          <cell r="V40">
            <v>15347970.000000991</v>
          </cell>
        </row>
        <row r="41">
          <cell r="A41" t="str">
            <v>531</v>
          </cell>
          <cell r="B41" t="str">
            <v>販売費</v>
          </cell>
          <cell r="C41" t="str">
            <v>A01</v>
          </cell>
          <cell r="D41" t="str">
            <v>01</v>
          </cell>
          <cell r="E41" t="str">
            <v>人件費</v>
          </cell>
          <cell r="F41" t="str">
            <v>260|26000</v>
          </cell>
          <cell r="G41" t="str">
            <v>台北支店</v>
          </cell>
          <cell r="H41" t="str">
            <v>アジア</v>
          </cell>
          <cell r="I41" t="str">
            <v>TC海外</v>
          </cell>
          <cell r="J41">
            <v>63147018</v>
          </cell>
          <cell r="K41">
            <v>3879612</v>
          </cell>
          <cell r="L41">
            <v>3779622</v>
          </cell>
          <cell r="M41">
            <v>3779622</v>
          </cell>
          <cell r="N41">
            <v>4109589</v>
          </cell>
          <cell r="O41">
            <v>4109589</v>
          </cell>
          <cell r="P41">
            <v>8722461</v>
          </cell>
          <cell r="Q41">
            <v>4296237</v>
          </cell>
          <cell r="R41">
            <v>4296237</v>
          </cell>
          <cell r="S41">
            <v>4296237</v>
          </cell>
          <cell r="T41">
            <v>6942639</v>
          </cell>
          <cell r="U41">
            <v>4296237</v>
          </cell>
          <cell r="V41">
            <v>10638936</v>
          </cell>
        </row>
        <row r="42">
          <cell r="A42" t="str">
            <v>531</v>
          </cell>
          <cell r="B42" t="str">
            <v>販売費</v>
          </cell>
          <cell r="C42" t="str">
            <v>A01</v>
          </cell>
          <cell r="D42" t="str">
            <v>01</v>
          </cell>
          <cell r="E42" t="str">
            <v>人件費</v>
          </cell>
          <cell r="F42" t="str">
            <v>270|27000</v>
          </cell>
          <cell r="G42" t="str">
            <v>クアラルンプール支店</v>
          </cell>
          <cell r="H42" t="str">
            <v>アジア</v>
          </cell>
          <cell r="I42" t="str">
            <v>TC海外</v>
          </cell>
          <cell r="J42">
            <v>33810862.999752</v>
          </cell>
          <cell r="K42">
            <v>2817571.916646</v>
          </cell>
          <cell r="L42">
            <v>2817571.916646</v>
          </cell>
          <cell r="M42">
            <v>2817571.916646</v>
          </cell>
          <cell r="N42">
            <v>2817571.916646</v>
          </cell>
          <cell r="O42">
            <v>2817571.916646</v>
          </cell>
          <cell r="P42">
            <v>2817571.916646</v>
          </cell>
          <cell r="Q42">
            <v>2817571.916646</v>
          </cell>
          <cell r="R42">
            <v>2817571.916646</v>
          </cell>
          <cell r="S42">
            <v>2817571.916646</v>
          </cell>
          <cell r="T42">
            <v>2817571.916646</v>
          </cell>
          <cell r="U42">
            <v>2817571.916646</v>
          </cell>
          <cell r="V42">
            <v>2817571.916646</v>
          </cell>
        </row>
        <row r="43">
          <cell r="A43" t="str">
            <v>531</v>
          </cell>
          <cell r="B43" t="str">
            <v>販売費</v>
          </cell>
          <cell r="C43" t="str">
            <v>A01</v>
          </cell>
          <cell r="D43" t="str">
            <v>01</v>
          </cell>
          <cell r="E43" t="str">
            <v>人件費</v>
          </cell>
          <cell r="F43" t="str">
            <v>280|28000</v>
          </cell>
          <cell r="G43" t="str">
            <v>テルモ・インドネシア</v>
          </cell>
          <cell r="H43" t="str">
            <v>アジア</v>
          </cell>
          <cell r="I43" t="str">
            <v>ASIA</v>
          </cell>
          <cell r="J43">
            <v>25102440</v>
          </cell>
          <cell r="K43">
            <v>2091870</v>
          </cell>
          <cell r="L43">
            <v>2091870</v>
          </cell>
          <cell r="M43">
            <v>2091870</v>
          </cell>
          <cell r="N43">
            <v>2091870</v>
          </cell>
          <cell r="O43">
            <v>2091870</v>
          </cell>
          <cell r="P43">
            <v>2091870</v>
          </cell>
          <cell r="Q43">
            <v>2091870</v>
          </cell>
          <cell r="R43">
            <v>2091870</v>
          </cell>
          <cell r="S43">
            <v>2091870</v>
          </cell>
          <cell r="T43">
            <v>2091870</v>
          </cell>
          <cell r="U43">
            <v>2091870</v>
          </cell>
          <cell r="V43">
            <v>2091870</v>
          </cell>
        </row>
        <row r="44">
          <cell r="A44" t="str">
            <v>531</v>
          </cell>
          <cell r="B44" t="str">
            <v>販売費</v>
          </cell>
          <cell r="C44" t="str">
            <v>A01</v>
          </cell>
          <cell r="D44" t="str">
            <v>01</v>
          </cell>
          <cell r="E44" t="str">
            <v>人件費</v>
          </cell>
          <cell r="F44" t="str">
            <v>290|29000</v>
          </cell>
          <cell r="G44" t="str">
            <v>テルモ・マーケティングフィリピン</v>
          </cell>
          <cell r="H44" t="str">
            <v>アジア</v>
          </cell>
          <cell r="I44" t="str">
            <v>ASIA</v>
          </cell>
          <cell r="J44">
            <v>33564429.644653812</v>
          </cell>
          <cell r="K44">
            <v>2240861.0392162148</v>
          </cell>
          <cell r="L44">
            <v>2487086.5849473597</v>
          </cell>
          <cell r="M44">
            <v>3100044.911453905</v>
          </cell>
          <cell r="N44">
            <v>2573513.3949522045</v>
          </cell>
          <cell r="O44">
            <v>2582892.1904976349</v>
          </cell>
          <cell r="P44">
            <v>2483167.0785642397</v>
          </cell>
          <cell r="Q44">
            <v>2686969.3876651148</v>
          </cell>
          <cell r="R44">
            <v>4611689.6679750895</v>
          </cell>
          <cell r="S44">
            <v>2137073.7277388405</v>
          </cell>
          <cell r="T44">
            <v>2621451.1691845348</v>
          </cell>
          <cell r="U44">
            <v>3505024.738897305</v>
          </cell>
          <cell r="V44">
            <v>2534655.7535613654</v>
          </cell>
        </row>
        <row r="45">
          <cell r="A45" t="str">
            <v>531</v>
          </cell>
          <cell r="B45" t="str">
            <v>販売費</v>
          </cell>
          <cell r="C45" t="str">
            <v>A01</v>
          </cell>
          <cell r="D45" t="str">
            <v>01</v>
          </cell>
          <cell r="E45" t="str">
            <v>人件費</v>
          </cell>
          <cell r="F45" t="str">
            <v>300|30000</v>
          </cell>
          <cell r="G45" t="str">
            <v>テルモ・コリア</v>
          </cell>
          <cell r="H45" t="str">
            <v>アジア</v>
          </cell>
          <cell r="I45" t="str">
            <v>ASIA</v>
          </cell>
          <cell r="J45">
            <v>70270511.845055118</v>
          </cell>
          <cell r="K45">
            <v>5161134.8599798642</v>
          </cell>
          <cell r="L45">
            <v>5161134.8599798642</v>
          </cell>
          <cell r="M45">
            <v>5161134.8599798642</v>
          </cell>
          <cell r="N45">
            <v>5759527.3075136971</v>
          </cell>
          <cell r="O45">
            <v>5759527.3075136971</v>
          </cell>
          <cell r="P45">
            <v>5759527.3075136971</v>
          </cell>
          <cell r="Q45">
            <v>5759527.3075136971</v>
          </cell>
          <cell r="R45">
            <v>5759527.3075136971</v>
          </cell>
          <cell r="S45">
            <v>5759527.3075136971</v>
          </cell>
          <cell r="T45">
            <v>5759527.3075136971</v>
          </cell>
          <cell r="U45">
            <v>5759527.3075136971</v>
          </cell>
          <cell r="V45">
            <v>8710888.805005936</v>
          </cell>
        </row>
        <row r="46">
          <cell r="A46" t="str">
            <v>531</v>
          </cell>
          <cell r="B46" t="str">
            <v>販売費</v>
          </cell>
          <cell r="C46" t="str">
            <v>A01</v>
          </cell>
          <cell r="D46" t="str">
            <v>01</v>
          </cell>
          <cell r="E46" t="str">
            <v>人件費</v>
          </cell>
          <cell r="F46" t="str">
            <v>320|32000</v>
          </cell>
          <cell r="G46" t="str">
            <v>テルモ・香港</v>
          </cell>
          <cell r="H46" t="str">
            <v>アジア</v>
          </cell>
          <cell r="I46" t="str">
            <v>ASIA</v>
          </cell>
          <cell r="J46">
            <v>232964830.79999998</v>
          </cell>
          <cell r="K46">
            <v>17920840.199999999</v>
          </cell>
          <cell r="L46">
            <v>17920840.199999999</v>
          </cell>
          <cell r="M46">
            <v>17920840.199999999</v>
          </cell>
          <cell r="N46">
            <v>17920840.199999999</v>
          </cell>
          <cell r="O46">
            <v>17920840.199999999</v>
          </cell>
          <cell r="P46">
            <v>17920840.199999999</v>
          </cell>
          <cell r="Q46">
            <v>17920840.199999999</v>
          </cell>
          <cell r="R46">
            <v>17920840.199999999</v>
          </cell>
          <cell r="S46">
            <v>35838712.600000001</v>
          </cell>
          <cell r="T46">
            <v>17920840.199999999</v>
          </cell>
          <cell r="U46">
            <v>17915969.599999998</v>
          </cell>
          <cell r="V46">
            <v>17922586.800000001</v>
          </cell>
        </row>
        <row r="47">
          <cell r="A47" t="str">
            <v>531</v>
          </cell>
          <cell r="B47" t="str">
            <v>販売費</v>
          </cell>
          <cell r="C47" t="str">
            <v>A01</v>
          </cell>
          <cell r="D47" t="str">
            <v>01</v>
          </cell>
          <cell r="E47" t="str">
            <v>人件費</v>
          </cell>
          <cell r="F47" t="str">
            <v>TC|TMPC</v>
          </cell>
          <cell r="G47" t="str">
            <v>長春泰尓茂医用器具販売</v>
          </cell>
          <cell r="H47" t="str">
            <v>アジア</v>
          </cell>
          <cell r="I47" t="str">
            <v>長春</v>
          </cell>
          <cell r="J47">
            <v>15283214</v>
          </cell>
          <cell r="K47">
            <v>1030264</v>
          </cell>
          <cell r="L47">
            <v>1030264</v>
          </cell>
          <cell r="M47">
            <v>1030264</v>
          </cell>
          <cell r="N47">
            <v>1251655</v>
          </cell>
          <cell r="O47">
            <v>1251655</v>
          </cell>
          <cell r="P47">
            <v>1254549</v>
          </cell>
          <cell r="Q47">
            <v>1254549</v>
          </cell>
          <cell r="R47">
            <v>1254549</v>
          </cell>
          <cell r="S47">
            <v>1254549</v>
          </cell>
          <cell r="T47">
            <v>1556972</v>
          </cell>
          <cell r="U47">
            <v>1556972</v>
          </cell>
          <cell r="V47">
            <v>1556972</v>
          </cell>
        </row>
        <row r="48">
          <cell r="A48" t="str">
            <v>531</v>
          </cell>
          <cell r="B48" t="str">
            <v>販売費</v>
          </cell>
          <cell r="C48" t="str">
            <v>A01</v>
          </cell>
          <cell r="D48" t="str">
            <v>01</v>
          </cell>
          <cell r="E48" t="str">
            <v>人件費</v>
          </cell>
          <cell r="F48" t="str">
            <v>TMPH|TMPH</v>
          </cell>
          <cell r="G48" t="str">
            <v>泰尓茂医療産品(杭州)</v>
          </cell>
          <cell r="H48" t="str">
            <v>アジア</v>
          </cell>
          <cell r="I48" t="str">
            <v>杭州</v>
          </cell>
          <cell r="J48">
            <v>302016553.54899102</v>
          </cell>
          <cell r="K48">
            <v>23289554.311733995</v>
          </cell>
          <cell r="L48">
            <v>21927428.173425004</v>
          </cell>
          <cell r="M48">
            <v>22136376.455153</v>
          </cell>
          <cell r="N48">
            <v>31628299.765891001</v>
          </cell>
          <cell r="O48">
            <v>23492478.778766003</v>
          </cell>
          <cell r="P48">
            <v>23475638.303366002</v>
          </cell>
          <cell r="Q48">
            <v>25219673.951619998</v>
          </cell>
          <cell r="R48">
            <v>23745386.781581998</v>
          </cell>
          <cell r="S48">
            <v>23729548.000614002</v>
          </cell>
          <cell r="T48">
            <v>35560929.275156997</v>
          </cell>
          <cell r="U48">
            <v>23808580.922363002</v>
          </cell>
          <cell r="V48">
            <v>24002658.829319999</v>
          </cell>
        </row>
        <row r="49">
          <cell r="A49" t="str">
            <v>531</v>
          </cell>
          <cell r="B49" t="str">
            <v>販売費</v>
          </cell>
          <cell r="C49" t="str">
            <v>A01</v>
          </cell>
          <cell r="D49" t="str">
            <v>01</v>
          </cell>
          <cell r="E49" t="str">
            <v>人件費</v>
          </cell>
          <cell r="F49" t="str">
            <v>TPL|TPL</v>
          </cell>
          <cell r="G49" t="str">
            <v>テルモペンポール</v>
          </cell>
          <cell r="H49" t="str">
            <v>アジア</v>
          </cell>
          <cell r="I49" t="str">
            <v>TPL</v>
          </cell>
          <cell r="J49">
            <v>87700000</v>
          </cell>
          <cell r="K49">
            <v>7250000</v>
          </cell>
          <cell r="L49">
            <v>7250000</v>
          </cell>
          <cell r="M49">
            <v>7275000</v>
          </cell>
          <cell r="N49">
            <v>7325000</v>
          </cell>
          <cell r="O49">
            <v>7325000</v>
          </cell>
          <cell r="P49">
            <v>7325000</v>
          </cell>
          <cell r="Q49">
            <v>7325000</v>
          </cell>
          <cell r="R49">
            <v>7325000</v>
          </cell>
          <cell r="S49">
            <v>7325000</v>
          </cell>
          <cell r="T49">
            <v>7325000</v>
          </cell>
          <cell r="U49">
            <v>7325000</v>
          </cell>
          <cell r="V49">
            <v>7325000</v>
          </cell>
        </row>
        <row r="50">
          <cell r="A50" t="str">
            <v>531</v>
          </cell>
          <cell r="B50" t="str">
            <v>販売費</v>
          </cell>
          <cell r="C50" t="str">
            <v>A01</v>
          </cell>
          <cell r="D50" t="str">
            <v>01</v>
          </cell>
          <cell r="E50" t="str">
            <v>人件費</v>
          </cell>
          <cell r="F50" t="str">
            <v>TVC|TVC</v>
          </cell>
          <cell r="G50" t="str">
            <v>テルモベトナム</v>
          </cell>
          <cell r="H50" t="str">
            <v>アジア</v>
          </cell>
          <cell r="I50" t="str">
            <v>TVC</v>
          </cell>
          <cell r="J50">
            <v>61585435.966999993</v>
          </cell>
          <cell r="K50">
            <v>5469039.5760000004</v>
          </cell>
          <cell r="L50">
            <v>5469039.5760000004</v>
          </cell>
          <cell r="M50">
            <v>5469039.5760000004</v>
          </cell>
          <cell r="N50">
            <v>5731206.25</v>
          </cell>
          <cell r="O50">
            <v>5731206.25</v>
          </cell>
          <cell r="P50">
            <v>5731206.25</v>
          </cell>
          <cell r="Q50">
            <v>6067852.0760000004</v>
          </cell>
          <cell r="R50">
            <v>6067852.0760000004</v>
          </cell>
          <cell r="S50">
            <v>6067852.0760000004</v>
          </cell>
          <cell r="T50">
            <v>3165009.375</v>
          </cell>
          <cell r="U50">
            <v>3165009.375</v>
          </cell>
          <cell r="V50">
            <v>3451123.5109999999</v>
          </cell>
        </row>
        <row r="51">
          <cell r="A51" t="str">
            <v>531</v>
          </cell>
          <cell r="B51" t="str">
            <v>販売費</v>
          </cell>
          <cell r="C51" t="str">
            <v>A01</v>
          </cell>
          <cell r="D51" t="str">
            <v>01</v>
          </cell>
          <cell r="E51" t="str">
            <v>人件費</v>
          </cell>
          <cell r="F51" t="str">
            <v>TEX|Solo</v>
          </cell>
          <cell r="G51" t="str">
            <v>TE 単体</v>
          </cell>
          <cell r="H51" t="str">
            <v>欧州</v>
          </cell>
          <cell r="I51" t="str">
            <v>欧州</v>
          </cell>
          <cell r="J51">
            <v>4316368669.4195004</v>
          </cell>
          <cell r="K51">
            <v>344117208.32799995</v>
          </cell>
          <cell r="L51">
            <v>340640013.06299996</v>
          </cell>
          <cell r="M51">
            <v>342887585.56300002</v>
          </cell>
          <cell r="N51">
            <v>359371723.96250004</v>
          </cell>
          <cell r="O51">
            <v>355681625.009</v>
          </cell>
          <cell r="P51">
            <v>356686628.99900001</v>
          </cell>
          <cell r="Q51">
            <v>369927695.54250002</v>
          </cell>
          <cell r="R51">
            <v>366473795.54250002</v>
          </cell>
          <cell r="S51">
            <v>365341809.55699998</v>
          </cell>
          <cell r="T51">
            <v>371734395.54249996</v>
          </cell>
          <cell r="U51">
            <v>366844119.14800006</v>
          </cell>
          <cell r="V51">
            <v>376662069.16250002</v>
          </cell>
        </row>
        <row r="52">
          <cell r="A52" t="str">
            <v>531</v>
          </cell>
          <cell r="B52" t="str">
            <v>販売費</v>
          </cell>
          <cell r="C52" t="str">
            <v>A01</v>
          </cell>
          <cell r="D52" t="str">
            <v>01</v>
          </cell>
          <cell r="E52" t="str">
            <v>人件費</v>
          </cell>
          <cell r="F52" t="str">
            <v>VAK|VAK</v>
          </cell>
          <cell r="G52" t="str">
            <v>バスクテック英国</v>
          </cell>
          <cell r="H52" t="str">
            <v>欧州</v>
          </cell>
          <cell r="I52" t="str">
            <v>欧州</v>
          </cell>
          <cell r="J52">
            <v>1396672294.7099998</v>
          </cell>
          <cell r="K52">
            <v>114535984.178</v>
          </cell>
          <cell r="L52">
            <v>116299853.802</v>
          </cell>
          <cell r="M52">
            <v>114979853.802</v>
          </cell>
          <cell r="N52">
            <v>115237688.412</v>
          </cell>
          <cell r="O52">
            <v>115457688.412</v>
          </cell>
          <cell r="P52">
            <v>115279219.594</v>
          </cell>
          <cell r="Q52">
            <v>117650465.79000001</v>
          </cell>
          <cell r="R52">
            <v>117650465.79000001</v>
          </cell>
          <cell r="S52">
            <v>117430465.79000001</v>
          </cell>
          <cell r="T52">
            <v>117328079.374</v>
          </cell>
          <cell r="U52">
            <v>117650465.79000001</v>
          </cell>
          <cell r="V52">
            <v>117172063.976</v>
          </cell>
        </row>
        <row r="53">
          <cell r="A53" t="str">
            <v>531</v>
          </cell>
          <cell r="B53" t="str">
            <v>販売費</v>
          </cell>
          <cell r="C53" t="str">
            <v>A01</v>
          </cell>
          <cell r="D53" t="str">
            <v>01</v>
          </cell>
          <cell r="E53" t="str">
            <v>人件費</v>
          </cell>
          <cell r="F53" t="str">
            <v>TC|IKK</v>
          </cell>
          <cell r="G53" t="str">
            <v>医器研</v>
          </cell>
          <cell r="H53" t="str">
            <v>日本</v>
          </cell>
          <cell r="I53" t="str">
            <v>日本</v>
          </cell>
          <cell r="J53">
            <v>116040000</v>
          </cell>
          <cell r="K53">
            <v>9670000</v>
          </cell>
          <cell r="L53">
            <v>9670000</v>
          </cell>
          <cell r="M53">
            <v>9670000</v>
          </cell>
          <cell r="N53">
            <v>9670000</v>
          </cell>
          <cell r="O53">
            <v>9670000</v>
          </cell>
          <cell r="P53">
            <v>9670000</v>
          </cell>
          <cell r="Q53">
            <v>9670000</v>
          </cell>
          <cell r="R53">
            <v>9670000</v>
          </cell>
          <cell r="S53">
            <v>9670000</v>
          </cell>
          <cell r="T53">
            <v>9670000</v>
          </cell>
          <cell r="U53">
            <v>9670000</v>
          </cell>
          <cell r="V53">
            <v>9670000</v>
          </cell>
        </row>
        <row r="54">
          <cell r="A54" t="str">
            <v>531</v>
          </cell>
          <cell r="B54" t="str">
            <v>販売費</v>
          </cell>
          <cell r="C54" t="str">
            <v>A01</v>
          </cell>
          <cell r="D54" t="str">
            <v>01</v>
          </cell>
          <cell r="E54" t="str">
            <v>人件費</v>
          </cell>
          <cell r="F54" t="str">
            <v>TC|Solo</v>
          </cell>
          <cell r="G54" t="str">
            <v>TC国内 単体</v>
          </cell>
          <cell r="H54" t="str">
            <v>日本</v>
          </cell>
          <cell r="I54" t="str">
            <v>日本</v>
          </cell>
          <cell r="J54">
            <v>9062083893</v>
          </cell>
          <cell r="K54">
            <v>744969658</v>
          </cell>
          <cell r="L54">
            <v>744969658</v>
          </cell>
          <cell r="M54">
            <v>744969758</v>
          </cell>
          <cell r="N54">
            <v>748200758</v>
          </cell>
          <cell r="O54">
            <v>748200758</v>
          </cell>
          <cell r="P54">
            <v>748200758</v>
          </cell>
          <cell r="Q54">
            <v>763859758</v>
          </cell>
          <cell r="R54">
            <v>763859758</v>
          </cell>
          <cell r="S54">
            <v>763859758</v>
          </cell>
          <cell r="T54">
            <v>763667757</v>
          </cell>
          <cell r="U54">
            <v>763667757</v>
          </cell>
          <cell r="V54">
            <v>763657757</v>
          </cell>
        </row>
        <row r="55">
          <cell r="A55" t="str">
            <v>531</v>
          </cell>
          <cell r="B55" t="str">
            <v>販売費</v>
          </cell>
          <cell r="C55" t="str">
            <v>A01</v>
          </cell>
          <cell r="D55" t="str">
            <v>01</v>
          </cell>
          <cell r="E55" t="str">
            <v>人件費</v>
          </cell>
          <cell r="F55" t="str">
            <v>TC|TMK</v>
          </cell>
          <cell r="G55" t="str">
            <v>テルモメディカルケア</v>
          </cell>
          <cell r="H55" t="str">
            <v>日本</v>
          </cell>
          <cell r="I55" t="str">
            <v>日本</v>
          </cell>
          <cell r="J55">
            <v>477975872.42000002</v>
          </cell>
          <cell r="K55">
            <v>39357921.649999999</v>
          </cell>
          <cell r="L55">
            <v>39357921.649999999</v>
          </cell>
          <cell r="M55">
            <v>39763693.979999997</v>
          </cell>
          <cell r="N55">
            <v>39763693.979999997</v>
          </cell>
          <cell r="O55">
            <v>39763693.979999997</v>
          </cell>
          <cell r="P55">
            <v>40169466.310000002</v>
          </cell>
          <cell r="Q55">
            <v>39763693.979999997</v>
          </cell>
          <cell r="R55">
            <v>39763693.979999997</v>
          </cell>
          <cell r="S55">
            <v>39763693.979999997</v>
          </cell>
          <cell r="T55">
            <v>40169466.310000002</v>
          </cell>
          <cell r="U55">
            <v>40169466.310000002</v>
          </cell>
          <cell r="V55">
            <v>40169466.310000002</v>
          </cell>
        </row>
        <row r="56">
          <cell r="A56" t="str">
            <v>531</v>
          </cell>
          <cell r="B56" t="str">
            <v>販売費</v>
          </cell>
          <cell r="C56" t="str">
            <v>A01</v>
          </cell>
          <cell r="D56" t="str">
            <v>01</v>
          </cell>
          <cell r="E56" t="str">
            <v>人件費</v>
          </cell>
          <cell r="F56" t="str">
            <v>TC|MV</v>
          </cell>
          <cell r="G56" t="str">
            <v>マイクロベンション</v>
          </cell>
          <cell r="H56" t="str">
            <v>米州</v>
          </cell>
          <cell r="I56" t="str">
            <v>米州</v>
          </cell>
          <cell r="J56">
            <v>1983081366.4200001</v>
          </cell>
          <cell r="K56">
            <v>163641862.00999999</v>
          </cell>
          <cell r="L56">
            <v>163641862.00999999</v>
          </cell>
          <cell r="M56">
            <v>163927571.83000001</v>
          </cell>
          <cell r="N56">
            <v>163962828.25999999</v>
          </cell>
          <cell r="O56">
            <v>163820463.50999999</v>
          </cell>
          <cell r="P56">
            <v>163872377.24000001</v>
          </cell>
          <cell r="Q56">
            <v>165336940.78</v>
          </cell>
          <cell r="R56">
            <v>165341455.06999999</v>
          </cell>
          <cell r="S56">
            <v>165349288.83000001</v>
          </cell>
          <cell r="T56">
            <v>168062238.96000001</v>
          </cell>
          <cell r="U56">
            <v>168062238.96000001</v>
          </cell>
          <cell r="V56">
            <v>168062238.96000001</v>
          </cell>
        </row>
        <row r="57">
          <cell r="A57" t="str">
            <v>531</v>
          </cell>
          <cell r="B57" t="str">
            <v>販売費</v>
          </cell>
          <cell r="C57" t="str">
            <v>A01</v>
          </cell>
          <cell r="D57" t="str">
            <v>01</v>
          </cell>
          <cell r="E57" t="str">
            <v>人件費</v>
          </cell>
          <cell r="F57" t="str">
            <v>TC|THI</v>
          </cell>
          <cell r="G57" t="str">
            <v>テルモハート</v>
          </cell>
          <cell r="H57" t="str">
            <v>米州</v>
          </cell>
          <cell r="I57" t="str">
            <v>米州</v>
          </cell>
          <cell r="J57">
            <v>291280617.80400002</v>
          </cell>
          <cell r="K57">
            <v>21853384.817000002</v>
          </cell>
          <cell r="L57">
            <v>21853384.817000002</v>
          </cell>
          <cell r="M57">
            <v>21853384.817000002</v>
          </cell>
          <cell r="N57">
            <v>24273384.817000002</v>
          </cell>
          <cell r="O57">
            <v>24273384.817000002</v>
          </cell>
          <cell r="P57">
            <v>24273384.817000002</v>
          </cell>
          <cell r="Q57">
            <v>25483384.817000002</v>
          </cell>
          <cell r="R57">
            <v>25483384.817000002</v>
          </cell>
          <cell r="S57">
            <v>25483384.817000002</v>
          </cell>
          <cell r="T57">
            <v>25483384.817000002</v>
          </cell>
          <cell r="U57">
            <v>25483384.817000002</v>
          </cell>
          <cell r="V57">
            <v>25483384.817000002</v>
          </cell>
        </row>
        <row r="58">
          <cell r="A58" t="str">
            <v>531</v>
          </cell>
          <cell r="B58" t="str">
            <v>販売費</v>
          </cell>
          <cell r="C58" t="str">
            <v>A01</v>
          </cell>
          <cell r="D58" t="str">
            <v>01</v>
          </cell>
          <cell r="E58" t="str">
            <v>人件費</v>
          </cell>
          <cell r="F58" t="str">
            <v>TCV|Solo</v>
          </cell>
          <cell r="G58" t="str">
            <v>TCVS単体</v>
          </cell>
          <cell r="H58" t="str">
            <v>米州</v>
          </cell>
          <cell r="I58" t="str">
            <v>米州</v>
          </cell>
          <cell r="J58">
            <v>3545848423.6999998</v>
          </cell>
          <cell r="K58">
            <v>288040158.92299998</v>
          </cell>
          <cell r="L58">
            <v>304686337.912</v>
          </cell>
          <cell r="M58">
            <v>285685863.023</v>
          </cell>
          <cell r="N58">
            <v>298613287.01600003</v>
          </cell>
          <cell r="O58">
            <v>304339701.12700003</v>
          </cell>
          <cell r="P58">
            <v>277292633.88200003</v>
          </cell>
          <cell r="Q58">
            <v>303153229.07100004</v>
          </cell>
          <cell r="R58">
            <v>292633022.59400004</v>
          </cell>
          <cell r="S58">
            <v>284594436.03799999</v>
          </cell>
          <cell r="T58">
            <v>315608925.01600003</v>
          </cell>
          <cell r="U58">
            <v>295764579.66000003</v>
          </cell>
          <cell r="V58">
            <v>295436249.43799996</v>
          </cell>
        </row>
        <row r="59">
          <cell r="A59" t="str">
            <v>531</v>
          </cell>
          <cell r="B59" t="str">
            <v>販売費</v>
          </cell>
          <cell r="C59" t="str">
            <v>A01</v>
          </cell>
          <cell r="D59" t="str">
            <v>01</v>
          </cell>
          <cell r="E59" t="str">
            <v>人件費</v>
          </cell>
          <cell r="F59" t="str">
            <v>TLAC|010</v>
          </cell>
          <cell r="G59" t="str">
            <v>テルモラテンアメリカ</v>
          </cell>
          <cell r="H59" t="str">
            <v>米州</v>
          </cell>
          <cell r="I59" t="str">
            <v>米州</v>
          </cell>
          <cell r="J59">
            <v>643228246.21000004</v>
          </cell>
          <cell r="K59">
            <v>49347527.754800007</v>
          </cell>
          <cell r="L59">
            <v>49853527.754800007</v>
          </cell>
          <cell r="M59">
            <v>49853527.754800007</v>
          </cell>
          <cell r="N59">
            <v>54071849.384299994</v>
          </cell>
          <cell r="O59">
            <v>54071849.384299994</v>
          </cell>
          <cell r="P59">
            <v>57287939.100699998</v>
          </cell>
          <cell r="Q59">
            <v>54071849.384299994</v>
          </cell>
          <cell r="R59">
            <v>54071849.384299994</v>
          </cell>
          <cell r="S59">
            <v>58382778.154799998</v>
          </cell>
          <cell r="T59">
            <v>54071849.384299994</v>
          </cell>
          <cell r="U59">
            <v>54071849.384299994</v>
          </cell>
          <cell r="V59">
            <v>54071849.384299994</v>
          </cell>
        </row>
        <row r="60">
          <cell r="A60" t="str">
            <v>531</v>
          </cell>
          <cell r="B60" t="str">
            <v>販売費</v>
          </cell>
          <cell r="C60" t="str">
            <v>A01</v>
          </cell>
          <cell r="D60" t="str">
            <v>01</v>
          </cell>
          <cell r="E60" t="str">
            <v>人件費</v>
          </cell>
          <cell r="F60" t="str">
            <v>TMC|Solo</v>
          </cell>
          <cell r="G60" t="str">
            <v>TMC単体</v>
          </cell>
          <cell r="H60" t="str">
            <v>米州</v>
          </cell>
          <cell r="I60" t="str">
            <v>米州</v>
          </cell>
          <cell r="J60">
            <v>2634973316.2719998</v>
          </cell>
          <cell r="K60">
            <v>206520646.706</v>
          </cell>
          <cell r="L60">
            <v>206520646.706</v>
          </cell>
          <cell r="M60">
            <v>208857926.706</v>
          </cell>
          <cell r="N60">
            <v>221574928.59700003</v>
          </cell>
          <cell r="O60">
            <v>215883931.92300004</v>
          </cell>
          <cell r="P60">
            <v>219197398.66199997</v>
          </cell>
          <cell r="Q60">
            <v>219821860.33499998</v>
          </cell>
          <cell r="R60">
            <v>228745615.72499996</v>
          </cell>
          <cell r="S60">
            <v>221159164.50099999</v>
          </cell>
          <cell r="T60">
            <v>226383272.13700002</v>
          </cell>
          <cell r="U60">
            <v>228748272.13700002</v>
          </cell>
          <cell r="V60">
            <v>231559652.13700002</v>
          </cell>
        </row>
        <row r="61">
          <cell r="A61" t="str">
            <v>533</v>
          </cell>
          <cell r="B61" t="str">
            <v>間接費/本社費用</v>
          </cell>
          <cell r="C61" t="str">
            <v>C01</v>
          </cell>
          <cell r="D61" t="str">
            <v>01</v>
          </cell>
          <cell r="E61" t="str">
            <v>人件費</v>
          </cell>
          <cell r="F61" t="str">
            <v>TEX|Solo</v>
          </cell>
          <cell r="G61" t="str">
            <v>TE 単体</v>
          </cell>
          <cell r="H61" t="str">
            <v>欧州</v>
          </cell>
          <cell r="I61" t="str">
            <v>欧州</v>
          </cell>
          <cell r="J61">
            <v>1142086333.0775003</v>
          </cell>
          <cell r="K61">
            <v>81431748.410500005</v>
          </cell>
          <cell r="L61">
            <v>96544380.457500011</v>
          </cell>
          <cell r="M61">
            <v>95016660.689499989</v>
          </cell>
          <cell r="N61">
            <v>94758549.01700002</v>
          </cell>
          <cell r="O61">
            <v>95784411.445500001</v>
          </cell>
          <cell r="P61">
            <v>97642737.593500018</v>
          </cell>
          <cell r="Q61">
            <v>96795134.902500004</v>
          </cell>
          <cell r="R61">
            <v>97161161.868000001</v>
          </cell>
          <cell r="S61">
            <v>95911492.853000015</v>
          </cell>
          <cell r="T61">
            <v>96686464.986000001</v>
          </cell>
          <cell r="U61">
            <v>96567583.632999986</v>
          </cell>
          <cell r="V61">
            <v>97786007.221499979</v>
          </cell>
        </row>
        <row r="62">
          <cell r="A62" t="str">
            <v>533</v>
          </cell>
          <cell r="B62" t="str">
            <v>間接費/本社費用</v>
          </cell>
          <cell r="C62" t="str">
            <v>C01</v>
          </cell>
          <cell r="D62" t="str">
            <v>01</v>
          </cell>
          <cell r="E62" t="str">
            <v>人件費</v>
          </cell>
          <cell r="F62" t="str">
            <v>TC|Solo</v>
          </cell>
          <cell r="G62" t="str">
            <v>TC国内 単体</v>
          </cell>
          <cell r="H62" t="str">
            <v>日本</v>
          </cell>
          <cell r="I62" t="str">
            <v>日本</v>
          </cell>
          <cell r="J62">
            <v>9270412469.0839996</v>
          </cell>
          <cell r="K62">
            <v>776655746.44299996</v>
          </cell>
          <cell r="L62">
            <v>776731842.44299996</v>
          </cell>
          <cell r="M62">
            <v>776660842.44299996</v>
          </cell>
          <cell r="N62">
            <v>773212193.91299987</v>
          </cell>
          <cell r="O62">
            <v>774026295.91299987</v>
          </cell>
          <cell r="P62">
            <v>773861299.91299987</v>
          </cell>
          <cell r="Q62">
            <v>773922855.33599997</v>
          </cell>
          <cell r="R62">
            <v>773998954.33599997</v>
          </cell>
          <cell r="S62">
            <v>773850956.33599997</v>
          </cell>
          <cell r="T62">
            <v>760813856.33599985</v>
          </cell>
          <cell r="U62">
            <v>768130956.33599985</v>
          </cell>
          <cell r="V62">
            <v>768546669.33599985</v>
          </cell>
        </row>
        <row r="63">
          <cell r="A63" t="str">
            <v>533</v>
          </cell>
          <cell r="B63" t="str">
            <v>間接費/本社費用</v>
          </cell>
          <cell r="C63" t="str">
            <v>C01</v>
          </cell>
          <cell r="D63" t="str">
            <v>01</v>
          </cell>
          <cell r="E63" t="str">
            <v>人件費</v>
          </cell>
          <cell r="F63" t="str">
            <v>TMC|Solo</v>
          </cell>
          <cell r="G63" t="str">
            <v>TMC単体</v>
          </cell>
          <cell r="H63" t="str">
            <v>米州</v>
          </cell>
          <cell r="I63" t="str">
            <v>米州</v>
          </cell>
          <cell r="J63">
            <v>938335096.46800017</v>
          </cell>
          <cell r="K63">
            <v>67029728.204999998</v>
          </cell>
          <cell r="L63">
            <v>68921156.590000004</v>
          </cell>
          <cell r="M63">
            <v>68267228.204999998</v>
          </cell>
          <cell r="N63">
            <v>77472932.966000006</v>
          </cell>
          <cell r="O63">
            <v>78264085.724000007</v>
          </cell>
          <cell r="P63">
            <v>82364457.438999996</v>
          </cell>
          <cell r="Q63">
            <v>84868697.133000001</v>
          </cell>
          <cell r="R63">
            <v>84699154.375</v>
          </cell>
          <cell r="S63">
            <v>85902583.326999992</v>
          </cell>
          <cell r="T63">
            <v>80664524.511999995</v>
          </cell>
          <cell r="U63">
            <v>79364588.996000007</v>
          </cell>
          <cell r="V63">
            <v>80515958.996000007</v>
          </cell>
        </row>
        <row r="64">
          <cell r="J64">
            <v>37665234607.707672</v>
          </cell>
          <cell r="K64">
            <v>3053617995.7736444</v>
          </cell>
          <cell r="L64">
            <v>3084943114.9610672</v>
          </cell>
          <cell r="M64">
            <v>3068493333.1773014</v>
          </cell>
          <cell r="N64">
            <v>3138471492.6045718</v>
          </cell>
          <cell r="O64">
            <v>3129399121.3329916</v>
          </cell>
          <cell r="P64">
            <v>3120568734.0510588</v>
          </cell>
          <cell r="Q64">
            <v>3176954257.3555136</v>
          </cell>
          <cell r="R64">
            <v>3172631436.8762856</v>
          </cell>
          <cell r="S64">
            <v>3175444747.797081</v>
          </cell>
          <cell r="T64">
            <v>3192942626.0630698</v>
          </cell>
          <cell r="U64">
            <v>3163442866.4764881</v>
          </cell>
          <cell r="V64">
            <v>3188324881.2386017</v>
          </cell>
        </row>
        <row r="66">
          <cell r="A66" t="str">
            <v>531</v>
          </cell>
          <cell r="B66" t="str">
            <v>販売費</v>
          </cell>
          <cell r="C66" t="str">
            <v>A02</v>
          </cell>
          <cell r="D66" t="str">
            <v>02</v>
          </cell>
          <cell r="E66" t="str">
            <v>販促費</v>
          </cell>
          <cell r="F66" t="str">
            <v>150|15000</v>
          </cell>
          <cell r="G66" t="str">
            <v>ドバイ支店</v>
          </cell>
          <cell r="H66" t="str">
            <v>アジア</v>
          </cell>
          <cell r="I66" t="str">
            <v>TC海外</v>
          </cell>
          <cell r="J66">
            <v>234300000</v>
          </cell>
          <cell r="K66">
            <v>37620000</v>
          </cell>
          <cell r="L66">
            <v>25135000</v>
          </cell>
          <cell r="M66">
            <v>24750000</v>
          </cell>
          <cell r="N66">
            <v>19855000</v>
          </cell>
          <cell r="O66">
            <v>21175000</v>
          </cell>
          <cell r="P66">
            <v>22055000</v>
          </cell>
          <cell r="Q66">
            <v>16775000</v>
          </cell>
          <cell r="R66">
            <v>13255000</v>
          </cell>
          <cell r="S66">
            <v>11715000</v>
          </cell>
          <cell r="T66">
            <v>14025000</v>
          </cell>
          <cell r="U66">
            <v>14465000</v>
          </cell>
          <cell r="V66">
            <v>13475000</v>
          </cell>
        </row>
        <row r="67">
          <cell r="A67" t="str">
            <v>531</v>
          </cell>
          <cell r="B67" t="str">
            <v>販売費</v>
          </cell>
          <cell r="C67" t="str">
            <v>A02</v>
          </cell>
          <cell r="D67" t="str">
            <v>02</v>
          </cell>
          <cell r="E67" t="str">
            <v>販促費</v>
          </cell>
          <cell r="F67" t="str">
            <v>210|21000</v>
          </cell>
          <cell r="G67" t="str">
            <v>オーストラリア支店</v>
          </cell>
          <cell r="H67" t="str">
            <v>アジア</v>
          </cell>
          <cell r="I67" t="str">
            <v>TC海外</v>
          </cell>
          <cell r="J67">
            <v>117580336.19999999</v>
          </cell>
          <cell r="K67">
            <v>8830097</v>
          </cell>
          <cell r="L67">
            <v>8830097</v>
          </cell>
          <cell r="M67">
            <v>8830097</v>
          </cell>
          <cell r="N67">
            <v>8830097</v>
          </cell>
          <cell r="O67">
            <v>8830097</v>
          </cell>
          <cell r="P67">
            <v>8830097</v>
          </cell>
          <cell r="Q67">
            <v>9762694.0199999996</v>
          </cell>
          <cell r="R67">
            <v>8830097</v>
          </cell>
          <cell r="S67">
            <v>8855483</v>
          </cell>
          <cell r="T67">
            <v>8830097</v>
          </cell>
          <cell r="U67">
            <v>14082629.639999999</v>
          </cell>
          <cell r="V67">
            <v>14238753.539999999</v>
          </cell>
        </row>
        <row r="68">
          <cell r="A68" t="str">
            <v>531</v>
          </cell>
          <cell r="B68" t="str">
            <v>販売費</v>
          </cell>
          <cell r="C68" t="str">
            <v>A02</v>
          </cell>
          <cell r="D68" t="str">
            <v>02</v>
          </cell>
          <cell r="E68" t="str">
            <v>販促費</v>
          </cell>
          <cell r="F68" t="str">
            <v>230|23000</v>
          </cell>
          <cell r="G68" t="str">
            <v>シンガポール支店</v>
          </cell>
          <cell r="H68" t="str">
            <v>アジア</v>
          </cell>
          <cell r="I68" t="str">
            <v>TC海外</v>
          </cell>
          <cell r="J68">
            <v>57875831.493480019</v>
          </cell>
          <cell r="K68">
            <v>4822985.9577900004</v>
          </cell>
          <cell r="L68">
            <v>4822985.9577900004</v>
          </cell>
          <cell r="M68">
            <v>4822985.9577900004</v>
          </cell>
          <cell r="N68">
            <v>4822985.9577900004</v>
          </cell>
          <cell r="O68">
            <v>4822985.9577900004</v>
          </cell>
          <cell r="P68">
            <v>4822985.9577900004</v>
          </cell>
          <cell r="Q68">
            <v>4822985.9577900004</v>
          </cell>
          <cell r="R68">
            <v>4822985.9577900004</v>
          </cell>
          <cell r="S68">
            <v>4822985.9577900004</v>
          </cell>
          <cell r="T68">
            <v>4822985.9577900004</v>
          </cell>
          <cell r="U68">
            <v>4822985.9577900004</v>
          </cell>
          <cell r="V68">
            <v>4822985.9577900004</v>
          </cell>
        </row>
        <row r="69">
          <cell r="A69" t="str">
            <v>531</v>
          </cell>
          <cell r="B69" t="str">
            <v>販売費</v>
          </cell>
          <cell r="C69" t="str">
            <v>A02</v>
          </cell>
          <cell r="D69" t="str">
            <v>02</v>
          </cell>
          <cell r="E69" t="str">
            <v>販促費</v>
          </cell>
          <cell r="F69" t="str">
            <v>250|25000</v>
          </cell>
          <cell r="G69" t="str">
            <v>テルモ・タイランド</v>
          </cell>
          <cell r="H69" t="str">
            <v>アジア</v>
          </cell>
          <cell r="I69" t="str">
            <v>ASIA</v>
          </cell>
          <cell r="J69">
            <v>136703160.00000891</v>
          </cell>
          <cell r="K69">
            <v>10511282.768498819</v>
          </cell>
          <cell r="L69">
            <v>10511282.768498819</v>
          </cell>
          <cell r="M69">
            <v>10525423.02585246</v>
          </cell>
          <cell r="N69">
            <v>11036300.702194352</v>
          </cell>
          <cell r="O69">
            <v>12011330.21812911</v>
          </cell>
          <cell r="P69">
            <v>12606409.852725148</v>
          </cell>
          <cell r="Q69">
            <v>11188107.769540681</v>
          </cell>
          <cell r="R69">
            <v>11208914.926149599</v>
          </cell>
          <cell r="S69">
            <v>11264859.12908862</v>
          </cell>
          <cell r="T69">
            <v>11859817.272324119</v>
          </cell>
          <cell r="U69">
            <v>11859817.272324119</v>
          </cell>
          <cell r="V69">
            <v>12119614.29468306</v>
          </cell>
        </row>
        <row r="70">
          <cell r="A70" t="str">
            <v>531</v>
          </cell>
          <cell r="B70" t="str">
            <v>販売費</v>
          </cell>
          <cell r="C70" t="str">
            <v>A02</v>
          </cell>
          <cell r="D70" t="str">
            <v>02</v>
          </cell>
          <cell r="E70" t="str">
            <v>販促費</v>
          </cell>
          <cell r="F70" t="str">
            <v>260|26000</v>
          </cell>
          <cell r="G70" t="str">
            <v>台北支店</v>
          </cell>
          <cell r="H70" t="str">
            <v>アジア</v>
          </cell>
          <cell r="I70" t="str">
            <v>TC海外</v>
          </cell>
          <cell r="J70">
            <v>55544445</v>
          </cell>
          <cell r="K70">
            <v>4804519.5</v>
          </cell>
          <cell r="L70">
            <v>5801086.5</v>
          </cell>
          <cell r="M70">
            <v>4601206.5</v>
          </cell>
          <cell r="N70">
            <v>2051461.5</v>
          </cell>
          <cell r="O70">
            <v>4184581.5</v>
          </cell>
          <cell r="P70">
            <v>10033996.5</v>
          </cell>
          <cell r="Q70">
            <v>1318201.5</v>
          </cell>
          <cell r="R70">
            <v>1084891.5</v>
          </cell>
          <cell r="S70">
            <v>6151051.4999999991</v>
          </cell>
          <cell r="T70">
            <v>4717861.5</v>
          </cell>
          <cell r="U70">
            <v>3118021.5</v>
          </cell>
          <cell r="V70">
            <v>7677565.5000000019</v>
          </cell>
        </row>
        <row r="71">
          <cell r="A71" t="str">
            <v>531</v>
          </cell>
          <cell r="B71" t="str">
            <v>販売費</v>
          </cell>
          <cell r="C71" t="str">
            <v>A02</v>
          </cell>
          <cell r="D71" t="str">
            <v>02</v>
          </cell>
          <cell r="E71" t="str">
            <v>販促費</v>
          </cell>
          <cell r="F71" t="str">
            <v>270|27000</v>
          </cell>
          <cell r="G71" t="str">
            <v>クアラルンプール支店</v>
          </cell>
          <cell r="H71" t="str">
            <v>アジア</v>
          </cell>
          <cell r="I71" t="str">
            <v>TC海外</v>
          </cell>
          <cell r="J71">
            <v>31779558.239999998</v>
          </cell>
          <cell r="K71">
            <v>2648296.52</v>
          </cell>
          <cell r="L71">
            <v>2648296.52</v>
          </cell>
          <cell r="M71">
            <v>2648296.52</v>
          </cell>
          <cell r="N71">
            <v>2648296.52</v>
          </cell>
          <cell r="O71">
            <v>2648296.52</v>
          </cell>
          <cell r="P71">
            <v>2648296.52</v>
          </cell>
          <cell r="Q71">
            <v>2648296.52</v>
          </cell>
          <cell r="R71">
            <v>2648296.52</v>
          </cell>
          <cell r="S71">
            <v>2648296.52</v>
          </cell>
          <cell r="T71">
            <v>2648296.52</v>
          </cell>
          <cell r="U71">
            <v>2648296.52</v>
          </cell>
          <cell r="V71">
            <v>2648296.52</v>
          </cell>
        </row>
        <row r="72">
          <cell r="A72" t="str">
            <v>531</v>
          </cell>
          <cell r="B72" t="str">
            <v>販売費</v>
          </cell>
          <cell r="C72" t="str">
            <v>A02</v>
          </cell>
          <cell r="D72" t="str">
            <v>02</v>
          </cell>
          <cell r="E72" t="str">
            <v>販促費</v>
          </cell>
          <cell r="F72" t="str">
            <v>280|28000</v>
          </cell>
          <cell r="G72" t="str">
            <v>テルモ・インドネシア</v>
          </cell>
          <cell r="H72" t="str">
            <v>アジア</v>
          </cell>
          <cell r="I72" t="str">
            <v>ASIA</v>
          </cell>
          <cell r="J72">
            <v>92301000</v>
          </cell>
          <cell r="K72">
            <v>7691750</v>
          </cell>
          <cell r="L72">
            <v>7691750</v>
          </cell>
          <cell r="M72">
            <v>7691750</v>
          </cell>
          <cell r="N72">
            <v>7691750</v>
          </cell>
          <cell r="O72">
            <v>7691750</v>
          </cell>
          <cell r="P72">
            <v>7691750</v>
          </cell>
          <cell r="Q72">
            <v>7691750</v>
          </cell>
          <cell r="R72">
            <v>7691750</v>
          </cell>
          <cell r="S72">
            <v>7691750</v>
          </cell>
          <cell r="T72">
            <v>7691750</v>
          </cell>
          <cell r="U72">
            <v>7691750</v>
          </cell>
          <cell r="V72">
            <v>7691750</v>
          </cell>
        </row>
        <row r="73">
          <cell r="A73" t="str">
            <v>531</v>
          </cell>
          <cell r="B73" t="str">
            <v>販売費</v>
          </cell>
          <cell r="C73" t="str">
            <v>A02</v>
          </cell>
          <cell r="D73" t="str">
            <v>02</v>
          </cell>
          <cell r="E73" t="str">
            <v>販促費</v>
          </cell>
          <cell r="F73" t="str">
            <v>290|29000</v>
          </cell>
          <cell r="G73" t="str">
            <v>テルモ・マーケティングフィリピン</v>
          </cell>
          <cell r="H73" t="str">
            <v>アジア</v>
          </cell>
          <cell r="I73" t="str">
            <v>ASIA</v>
          </cell>
          <cell r="J73">
            <v>22009590.290295094</v>
          </cell>
          <cell r="K73">
            <v>1010236.41907006</v>
          </cell>
          <cell r="L73">
            <v>1145927.7093693148</v>
          </cell>
          <cell r="M73">
            <v>1684563.6971900649</v>
          </cell>
          <cell r="N73">
            <v>1641766.9918853301</v>
          </cell>
          <cell r="O73">
            <v>1733843.247581285</v>
          </cell>
          <cell r="P73">
            <v>1692535.6531742099</v>
          </cell>
          <cell r="Q73">
            <v>1871358.85167237</v>
          </cell>
          <cell r="R73">
            <v>3567049.5982552348</v>
          </cell>
          <cell r="S73">
            <v>1593481.5049745152</v>
          </cell>
          <cell r="T73">
            <v>1841293.6546862549</v>
          </cell>
          <cell r="U73">
            <v>2468294.3537399801</v>
          </cell>
          <cell r="V73">
            <v>1759238.6086964749</v>
          </cell>
        </row>
        <row r="74">
          <cell r="A74" t="str">
            <v>531</v>
          </cell>
          <cell r="B74" t="str">
            <v>販売費</v>
          </cell>
          <cell r="C74" t="str">
            <v>A02</v>
          </cell>
          <cell r="D74" t="str">
            <v>02</v>
          </cell>
          <cell r="E74" t="str">
            <v>販促費</v>
          </cell>
          <cell r="F74" t="str">
            <v>300|30000</v>
          </cell>
          <cell r="G74" t="str">
            <v>テルモ・コリア</v>
          </cell>
          <cell r="H74" t="str">
            <v>アジア</v>
          </cell>
          <cell r="I74" t="str">
            <v>ASIA</v>
          </cell>
          <cell r="J74">
            <v>69320105.76382646</v>
          </cell>
          <cell r="K74">
            <v>3257796.1120089623</v>
          </cell>
          <cell r="L74">
            <v>2678846.1120089623</v>
          </cell>
          <cell r="M74">
            <v>5320946.0372889619</v>
          </cell>
          <cell r="N74">
            <v>3948149.3792191166</v>
          </cell>
          <cell r="O74">
            <v>5501834.1016089618</v>
          </cell>
          <cell r="P74">
            <v>4785184.8529045414</v>
          </cell>
          <cell r="Q74">
            <v>6919319.0271545416</v>
          </cell>
          <cell r="R74">
            <v>3153961.5300843879</v>
          </cell>
          <cell r="S74">
            <v>3153961.5300843879</v>
          </cell>
          <cell r="T74">
            <v>3445619.027154542</v>
          </cell>
          <cell r="U74">
            <v>4024569.027154542</v>
          </cell>
          <cell r="V74">
            <v>23129919.027154543</v>
          </cell>
        </row>
        <row r="75">
          <cell r="A75" t="str">
            <v>531</v>
          </cell>
          <cell r="B75" t="str">
            <v>販売費</v>
          </cell>
          <cell r="C75" t="str">
            <v>A02</v>
          </cell>
          <cell r="D75" t="str">
            <v>02</v>
          </cell>
          <cell r="E75" t="str">
            <v>販促費</v>
          </cell>
          <cell r="F75" t="str">
            <v>320|32000</v>
          </cell>
          <cell r="G75" t="str">
            <v>テルモ・香港</v>
          </cell>
          <cell r="H75" t="str">
            <v>アジア</v>
          </cell>
          <cell r="I75" t="str">
            <v>ASIA</v>
          </cell>
          <cell r="J75">
            <v>198647719.19999996</v>
          </cell>
          <cell r="K75">
            <v>16553976.599999998</v>
          </cell>
          <cell r="L75">
            <v>16553976.599999998</v>
          </cell>
          <cell r="M75">
            <v>16553976.599999998</v>
          </cell>
          <cell r="N75">
            <v>16553976.599999998</v>
          </cell>
          <cell r="O75">
            <v>16553976.599999998</v>
          </cell>
          <cell r="P75">
            <v>16553976.599999998</v>
          </cell>
          <cell r="Q75">
            <v>16553976.599999998</v>
          </cell>
          <cell r="R75">
            <v>16553976.599999998</v>
          </cell>
          <cell r="S75">
            <v>16553976.599999998</v>
          </cell>
          <cell r="T75">
            <v>16553976.599999998</v>
          </cell>
          <cell r="U75">
            <v>16553976.599999998</v>
          </cell>
          <cell r="V75">
            <v>16553976.599999998</v>
          </cell>
        </row>
        <row r="76">
          <cell r="A76" t="str">
            <v>531</v>
          </cell>
          <cell r="B76" t="str">
            <v>販売費</v>
          </cell>
          <cell r="C76" t="str">
            <v>A02</v>
          </cell>
          <cell r="D76" t="str">
            <v>02</v>
          </cell>
          <cell r="E76" t="str">
            <v>販促費</v>
          </cell>
          <cell r="F76" t="str">
            <v>TC|TMPC</v>
          </cell>
          <cell r="G76" t="str">
            <v>長春泰尓茂医用器具販売</v>
          </cell>
          <cell r="H76" t="str">
            <v>アジア</v>
          </cell>
          <cell r="I76" t="str">
            <v>長春</v>
          </cell>
          <cell r="J76">
            <v>4788123</v>
          </cell>
          <cell r="K76">
            <v>260460</v>
          </cell>
          <cell r="L76">
            <v>43410</v>
          </cell>
          <cell r="M76">
            <v>260460</v>
          </cell>
          <cell r="N76">
            <v>607740</v>
          </cell>
          <cell r="O76">
            <v>607740</v>
          </cell>
          <cell r="P76">
            <v>607740</v>
          </cell>
          <cell r="Q76">
            <v>260460</v>
          </cell>
          <cell r="R76">
            <v>405160</v>
          </cell>
          <cell r="S76">
            <v>549860</v>
          </cell>
          <cell r="T76">
            <v>395031</v>
          </cell>
          <cell r="U76">
            <v>395031</v>
          </cell>
          <cell r="V76">
            <v>395031</v>
          </cell>
        </row>
        <row r="77">
          <cell r="A77" t="str">
            <v>531</v>
          </cell>
          <cell r="B77" t="str">
            <v>販売費</v>
          </cell>
          <cell r="C77" t="str">
            <v>A02</v>
          </cell>
          <cell r="D77" t="str">
            <v>02</v>
          </cell>
          <cell r="E77" t="str">
            <v>販促費</v>
          </cell>
          <cell r="F77" t="str">
            <v>TMPH|TMPH</v>
          </cell>
          <cell r="G77" t="str">
            <v>泰尓茂医療産品(杭州)</v>
          </cell>
          <cell r="H77" t="str">
            <v>アジア</v>
          </cell>
          <cell r="I77" t="str">
            <v>杭州</v>
          </cell>
          <cell r="J77">
            <v>126202998.95080198</v>
          </cell>
          <cell r="K77">
            <v>8804994.9942119997</v>
          </cell>
          <cell r="L77">
            <v>11062314.998553</v>
          </cell>
          <cell r="M77">
            <v>15562484.995658999</v>
          </cell>
          <cell r="N77">
            <v>9383794.9956590012</v>
          </cell>
          <cell r="O77">
            <v>7886149.9956589993</v>
          </cell>
          <cell r="P77">
            <v>9333149.9956590012</v>
          </cell>
          <cell r="Q77">
            <v>9369324.9971060008</v>
          </cell>
          <cell r="R77">
            <v>10512454.995659001</v>
          </cell>
          <cell r="S77">
            <v>10888674.995659001</v>
          </cell>
          <cell r="T77">
            <v>11651243.995659001</v>
          </cell>
          <cell r="U77">
            <v>10223054.995659001</v>
          </cell>
          <cell r="V77">
            <v>11525354.995659003</v>
          </cell>
        </row>
        <row r="78">
          <cell r="A78" t="str">
            <v>531</v>
          </cell>
          <cell r="B78" t="str">
            <v>販売費</v>
          </cell>
          <cell r="C78" t="str">
            <v>A02</v>
          </cell>
          <cell r="D78" t="str">
            <v>02</v>
          </cell>
          <cell r="E78" t="str">
            <v>販促費</v>
          </cell>
          <cell r="F78" t="str">
            <v>TPL|TPL</v>
          </cell>
          <cell r="G78" t="str">
            <v>テルモペンポール</v>
          </cell>
          <cell r="H78" t="str">
            <v>アジア</v>
          </cell>
          <cell r="I78" t="str">
            <v>TPL</v>
          </cell>
          <cell r="J78">
            <v>21900000</v>
          </cell>
          <cell r="K78">
            <v>825000</v>
          </cell>
          <cell r="L78">
            <v>825000</v>
          </cell>
          <cell r="M78">
            <v>2075000</v>
          </cell>
          <cell r="N78">
            <v>1325000</v>
          </cell>
          <cell r="O78">
            <v>2325000</v>
          </cell>
          <cell r="P78">
            <v>2825000</v>
          </cell>
          <cell r="Q78">
            <v>1825000</v>
          </cell>
          <cell r="R78">
            <v>1825000</v>
          </cell>
          <cell r="S78">
            <v>1825000</v>
          </cell>
          <cell r="T78">
            <v>2075000</v>
          </cell>
          <cell r="U78">
            <v>2075000</v>
          </cell>
          <cell r="V78">
            <v>2075000</v>
          </cell>
        </row>
        <row r="79">
          <cell r="A79" t="str">
            <v>531</v>
          </cell>
          <cell r="B79" t="str">
            <v>販売費</v>
          </cell>
          <cell r="C79" t="str">
            <v>A02</v>
          </cell>
          <cell r="D79" t="str">
            <v>02</v>
          </cell>
          <cell r="E79" t="str">
            <v>販促費</v>
          </cell>
          <cell r="F79" t="str">
            <v>TVC|TVC</v>
          </cell>
          <cell r="G79" t="str">
            <v>テルモベトナム</v>
          </cell>
          <cell r="H79" t="str">
            <v>アジア</v>
          </cell>
          <cell r="I79" t="str">
            <v>TVC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531</v>
          </cell>
          <cell r="B80" t="str">
            <v>販売費</v>
          </cell>
          <cell r="C80" t="str">
            <v>A02</v>
          </cell>
          <cell r="D80" t="str">
            <v>02</v>
          </cell>
          <cell r="E80" t="str">
            <v>販促費</v>
          </cell>
          <cell r="F80" t="str">
            <v>TEX|Solo</v>
          </cell>
          <cell r="G80" t="str">
            <v>TE 単体</v>
          </cell>
          <cell r="H80" t="str">
            <v>欧州</v>
          </cell>
          <cell r="I80" t="str">
            <v>欧州</v>
          </cell>
          <cell r="J80">
            <v>2032332689.0804999</v>
          </cell>
          <cell r="K80">
            <v>256868887.65000004</v>
          </cell>
          <cell r="L80">
            <v>201820604.278</v>
          </cell>
          <cell r="M80">
            <v>149965477.2225</v>
          </cell>
          <cell r="N80">
            <v>99795477.207999989</v>
          </cell>
          <cell r="O80">
            <v>121147452.20799999</v>
          </cell>
          <cell r="P80">
            <v>233530427.23700005</v>
          </cell>
          <cell r="Q80">
            <v>198105477.208</v>
          </cell>
          <cell r="R80">
            <v>160231477.20800003</v>
          </cell>
          <cell r="S80">
            <v>154380002.20800003</v>
          </cell>
          <cell r="T80">
            <v>145734377.208</v>
          </cell>
          <cell r="U80">
            <v>167393027.22250003</v>
          </cell>
          <cell r="V80">
            <v>143360002.2225</v>
          </cell>
        </row>
        <row r="81">
          <cell r="A81" t="str">
            <v>531</v>
          </cell>
          <cell r="B81" t="str">
            <v>販売費</v>
          </cell>
          <cell r="C81" t="str">
            <v>A02</v>
          </cell>
          <cell r="D81" t="str">
            <v>02</v>
          </cell>
          <cell r="E81" t="str">
            <v>販促費</v>
          </cell>
          <cell r="F81" t="str">
            <v>VAK|VAK</v>
          </cell>
          <cell r="G81" t="str">
            <v>バスクテック英国</v>
          </cell>
          <cell r="H81" t="str">
            <v>欧州</v>
          </cell>
          <cell r="I81" t="str">
            <v>欧州</v>
          </cell>
          <cell r="J81">
            <v>982256887.72200012</v>
          </cell>
          <cell r="K81">
            <v>79394973.724000007</v>
          </cell>
          <cell r="L81">
            <v>83354973.724000007</v>
          </cell>
          <cell r="M81">
            <v>81154973.724000007</v>
          </cell>
          <cell r="N81">
            <v>74079195.585999995</v>
          </cell>
          <cell r="O81">
            <v>74263417.447999999</v>
          </cell>
          <cell r="P81">
            <v>87051961.172000006</v>
          </cell>
          <cell r="Q81">
            <v>84844884.321999997</v>
          </cell>
          <cell r="R81">
            <v>86164884.321999997</v>
          </cell>
          <cell r="S81">
            <v>80643417.447999999</v>
          </cell>
          <cell r="T81">
            <v>81509106.184</v>
          </cell>
          <cell r="U81">
            <v>83709106.184</v>
          </cell>
          <cell r="V81">
            <v>86085993.884000003</v>
          </cell>
        </row>
        <row r="82">
          <cell r="A82" t="str">
            <v>531</v>
          </cell>
          <cell r="B82" t="str">
            <v>販売費</v>
          </cell>
          <cell r="C82" t="str">
            <v>A02</v>
          </cell>
          <cell r="D82" t="str">
            <v>02</v>
          </cell>
          <cell r="E82" t="str">
            <v>販促費</v>
          </cell>
          <cell r="F82" t="str">
            <v>TC|IKK</v>
          </cell>
          <cell r="G82" t="str">
            <v>医器研</v>
          </cell>
          <cell r="H82" t="str">
            <v>日本</v>
          </cell>
          <cell r="I82" t="str">
            <v>日本</v>
          </cell>
          <cell r="J82">
            <v>600000</v>
          </cell>
          <cell r="K82">
            <v>50000</v>
          </cell>
          <cell r="L82">
            <v>50000</v>
          </cell>
          <cell r="M82">
            <v>50000</v>
          </cell>
          <cell r="N82">
            <v>50000</v>
          </cell>
          <cell r="O82">
            <v>50000</v>
          </cell>
          <cell r="P82">
            <v>50000</v>
          </cell>
          <cell r="Q82">
            <v>50000</v>
          </cell>
          <cell r="R82">
            <v>50000</v>
          </cell>
          <cell r="S82">
            <v>50000</v>
          </cell>
          <cell r="T82">
            <v>50000</v>
          </cell>
          <cell r="U82">
            <v>50000</v>
          </cell>
          <cell r="V82">
            <v>50000</v>
          </cell>
        </row>
        <row r="83">
          <cell r="A83" t="str">
            <v>531</v>
          </cell>
          <cell r="B83" t="str">
            <v>販売費</v>
          </cell>
          <cell r="C83" t="str">
            <v>A02</v>
          </cell>
          <cell r="D83" t="str">
            <v>02</v>
          </cell>
          <cell r="E83" t="str">
            <v>販促費</v>
          </cell>
          <cell r="F83" t="str">
            <v>TC|Solo</v>
          </cell>
          <cell r="G83" t="str">
            <v>TC国内 単体</v>
          </cell>
          <cell r="H83" t="str">
            <v>日本</v>
          </cell>
          <cell r="I83" t="str">
            <v>日本</v>
          </cell>
          <cell r="J83">
            <v>4620993811.0128603</v>
          </cell>
          <cell r="K83">
            <v>314024981.38288003</v>
          </cell>
          <cell r="L83">
            <v>361278177.81188011</v>
          </cell>
          <cell r="M83">
            <v>402730734.19511992</v>
          </cell>
          <cell r="N83">
            <v>357296195.68169999</v>
          </cell>
          <cell r="O83">
            <v>329719753.64770001</v>
          </cell>
          <cell r="P83">
            <v>441578775.94054013</v>
          </cell>
          <cell r="Q83">
            <v>383995435.70108002</v>
          </cell>
          <cell r="R83">
            <v>372677876.84920001</v>
          </cell>
          <cell r="S83">
            <v>407441589.96639991</v>
          </cell>
          <cell r="T83">
            <v>335972717.07348001</v>
          </cell>
          <cell r="U83">
            <v>385036546.8408801</v>
          </cell>
          <cell r="V83">
            <v>529241025.92200017</v>
          </cell>
        </row>
        <row r="84">
          <cell r="A84" t="str">
            <v>531</v>
          </cell>
          <cell r="B84" t="str">
            <v>販売費</v>
          </cell>
          <cell r="C84" t="str">
            <v>A02</v>
          </cell>
          <cell r="D84" t="str">
            <v>02</v>
          </cell>
          <cell r="E84" t="str">
            <v>販促費</v>
          </cell>
          <cell r="F84" t="str">
            <v>TC|TMK</v>
          </cell>
          <cell r="G84" t="str">
            <v>テルモメディカルケア</v>
          </cell>
          <cell r="H84" t="str">
            <v>日本</v>
          </cell>
          <cell r="I84" t="str">
            <v>日本</v>
          </cell>
          <cell r="J84">
            <v>-348999999.95999986</v>
          </cell>
          <cell r="K84">
            <v>-29083333.329999998</v>
          </cell>
          <cell r="L84">
            <v>-29083333.329999998</v>
          </cell>
          <cell r="M84">
            <v>-29083333.329999998</v>
          </cell>
          <cell r="N84">
            <v>-29083333.329999998</v>
          </cell>
          <cell r="O84">
            <v>-29083333.329999998</v>
          </cell>
          <cell r="P84">
            <v>-29083333.329999998</v>
          </cell>
          <cell r="Q84">
            <v>-29083333.329999998</v>
          </cell>
          <cell r="R84">
            <v>-29083333.329999998</v>
          </cell>
          <cell r="S84">
            <v>-29083333.329999998</v>
          </cell>
          <cell r="T84">
            <v>-29083333.329999998</v>
          </cell>
          <cell r="U84">
            <v>-29083333.329999998</v>
          </cell>
          <cell r="V84">
            <v>-29083333.329999998</v>
          </cell>
        </row>
        <row r="85">
          <cell r="A85" t="str">
            <v>531</v>
          </cell>
          <cell r="B85" t="str">
            <v>販売費</v>
          </cell>
          <cell r="C85" t="str">
            <v>A02</v>
          </cell>
          <cell r="D85" t="str">
            <v>02</v>
          </cell>
          <cell r="E85" t="str">
            <v>販促費</v>
          </cell>
          <cell r="F85" t="str">
            <v>TC|MV</v>
          </cell>
          <cell r="G85" t="str">
            <v>マイクロベンション</v>
          </cell>
          <cell r="H85" t="str">
            <v>米州</v>
          </cell>
          <cell r="I85" t="str">
            <v>米州</v>
          </cell>
          <cell r="J85">
            <v>543781014.85400009</v>
          </cell>
          <cell r="K85">
            <v>54391978.454000004</v>
          </cell>
          <cell r="L85">
            <v>63716835.600000001</v>
          </cell>
          <cell r="M85">
            <v>58816335.600000001</v>
          </cell>
          <cell r="N85">
            <v>37167235.600000001</v>
          </cell>
          <cell r="O85">
            <v>32669335.600000001</v>
          </cell>
          <cell r="P85">
            <v>62501335.600000001</v>
          </cell>
          <cell r="Q85">
            <v>33901335.600000001</v>
          </cell>
          <cell r="R85">
            <v>32658335.600000001</v>
          </cell>
          <cell r="S85">
            <v>29731235.600000001</v>
          </cell>
          <cell r="T85">
            <v>41487217.200000003</v>
          </cell>
          <cell r="U85">
            <v>53842417.200000003</v>
          </cell>
          <cell r="V85">
            <v>42897417.200000003</v>
          </cell>
        </row>
        <row r="86">
          <cell r="A86" t="str">
            <v>531</v>
          </cell>
          <cell r="B86" t="str">
            <v>販売費</v>
          </cell>
          <cell r="C86" t="str">
            <v>A02</v>
          </cell>
          <cell r="D86" t="str">
            <v>02</v>
          </cell>
          <cell r="E86" t="str">
            <v>販促費</v>
          </cell>
          <cell r="F86" t="str">
            <v>TC|THI</v>
          </cell>
          <cell r="G86" t="str">
            <v>テルモハート</v>
          </cell>
          <cell r="H86" t="str">
            <v>米州</v>
          </cell>
          <cell r="I86" t="str">
            <v>米州</v>
          </cell>
          <cell r="J86">
            <v>86569999.956000015</v>
          </cell>
          <cell r="K86">
            <v>7214166.6629999997</v>
          </cell>
          <cell r="L86">
            <v>7214166.6629999997</v>
          </cell>
          <cell r="M86">
            <v>7214166.6629999997</v>
          </cell>
          <cell r="N86">
            <v>7214166.6629999997</v>
          </cell>
          <cell r="O86">
            <v>7214166.6629999997</v>
          </cell>
          <cell r="P86">
            <v>7214166.6629999997</v>
          </cell>
          <cell r="Q86">
            <v>7214166.6629999997</v>
          </cell>
          <cell r="R86">
            <v>7214166.6629999997</v>
          </cell>
          <cell r="S86">
            <v>7214166.6629999997</v>
          </cell>
          <cell r="T86">
            <v>7214166.6629999997</v>
          </cell>
          <cell r="U86">
            <v>7214166.6629999997</v>
          </cell>
          <cell r="V86">
            <v>7214166.6629999997</v>
          </cell>
        </row>
        <row r="87">
          <cell r="A87" t="str">
            <v>531</v>
          </cell>
          <cell r="B87" t="str">
            <v>販売費</v>
          </cell>
          <cell r="C87" t="str">
            <v>A02</v>
          </cell>
          <cell r="D87" t="str">
            <v>02</v>
          </cell>
          <cell r="E87" t="str">
            <v>販促費</v>
          </cell>
          <cell r="F87" t="str">
            <v>TCV|Solo</v>
          </cell>
          <cell r="G87" t="str">
            <v>TCVS単体</v>
          </cell>
          <cell r="H87" t="str">
            <v>米州</v>
          </cell>
          <cell r="I87" t="str">
            <v>米州</v>
          </cell>
          <cell r="J87">
            <v>677152046.77999997</v>
          </cell>
          <cell r="K87">
            <v>57601511.109999999</v>
          </cell>
          <cell r="L87">
            <v>56464257.189999998</v>
          </cell>
          <cell r="M87">
            <v>57826098.055</v>
          </cell>
          <cell r="N87">
            <v>50206123</v>
          </cell>
          <cell r="O87">
            <v>54778075</v>
          </cell>
          <cell r="P87">
            <v>55733755</v>
          </cell>
          <cell r="Q87">
            <v>49945947.424999997</v>
          </cell>
          <cell r="R87">
            <v>52907580</v>
          </cell>
          <cell r="S87">
            <v>55209330</v>
          </cell>
          <cell r="T87">
            <v>66466950</v>
          </cell>
          <cell r="U87">
            <v>63119100</v>
          </cell>
          <cell r="V87">
            <v>56893320</v>
          </cell>
        </row>
        <row r="88">
          <cell r="A88" t="str">
            <v>531</v>
          </cell>
          <cell r="B88" t="str">
            <v>販売費</v>
          </cell>
          <cell r="C88" t="str">
            <v>A02</v>
          </cell>
          <cell r="D88" t="str">
            <v>02</v>
          </cell>
          <cell r="E88" t="str">
            <v>販促費</v>
          </cell>
          <cell r="F88" t="str">
            <v>TLAC|010</v>
          </cell>
          <cell r="G88" t="str">
            <v>テルモラテンアメリカ</v>
          </cell>
          <cell r="H88" t="str">
            <v>米州</v>
          </cell>
          <cell r="I88" t="str">
            <v>米州</v>
          </cell>
          <cell r="J88">
            <v>137035624</v>
          </cell>
          <cell r="K88">
            <v>13455142.800000001</v>
          </cell>
          <cell r="L88">
            <v>13986634.199999999</v>
          </cell>
          <cell r="M88">
            <v>13791518.399999999</v>
          </cell>
          <cell r="N88">
            <v>12799679.200000001</v>
          </cell>
          <cell r="O88">
            <v>12643160.199999999</v>
          </cell>
          <cell r="P88">
            <v>12845008</v>
          </cell>
          <cell r="Q88">
            <v>8871808</v>
          </cell>
          <cell r="R88">
            <v>9204593.1999999993</v>
          </cell>
          <cell r="S88">
            <v>9420466</v>
          </cell>
          <cell r="T88">
            <v>10010000</v>
          </cell>
          <cell r="U88">
            <v>10010000</v>
          </cell>
          <cell r="V88">
            <v>9997614</v>
          </cell>
        </row>
        <row r="89">
          <cell r="A89" t="str">
            <v>531</v>
          </cell>
          <cell r="B89" t="str">
            <v>販売費</v>
          </cell>
          <cell r="C89" t="str">
            <v>A02</v>
          </cell>
          <cell r="D89" t="str">
            <v>02</v>
          </cell>
          <cell r="E89" t="str">
            <v>販促費</v>
          </cell>
          <cell r="F89" t="str">
            <v>TMC|Solo</v>
          </cell>
          <cell r="G89" t="str">
            <v>TMC単体</v>
          </cell>
          <cell r="H89" t="str">
            <v>米州</v>
          </cell>
          <cell r="I89" t="str">
            <v>米州</v>
          </cell>
          <cell r="J89">
            <v>868174449.96699989</v>
          </cell>
          <cell r="K89">
            <v>43130450</v>
          </cell>
          <cell r="L89">
            <v>44005500</v>
          </cell>
          <cell r="M89">
            <v>65554500</v>
          </cell>
          <cell r="N89">
            <v>55291500</v>
          </cell>
          <cell r="O89">
            <v>59559500</v>
          </cell>
          <cell r="P89">
            <v>93516500</v>
          </cell>
          <cell r="Q89">
            <v>106943833.32600001</v>
          </cell>
          <cell r="R89">
            <v>78838833.326000005</v>
          </cell>
          <cell r="S89">
            <v>71523833.326000005</v>
          </cell>
          <cell r="T89">
            <v>77867166.663000003</v>
          </cell>
          <cell r="U89">
            <v>70557666.663000003</v>
          </cell>
          <cell r="V89">
            <v>101385166.663</v>
          </cell>
        </row>
        <row r="90">
          <cell r="A90" t="str">
            <v>533</v>
          </cell>
          <cell r="B90" t="str">
            <v>間接費/本社費用</v>
          </cell>
          <cell r="C90" t="str">
            <v>C02</v>
          </cell>
          <cell r="D90" t="str">
            <v>02</v>
          </cell>
          <cell r="E90" t="str">
            <v>販促費</v>
          </cell>
          <cell r="F90" t="str">
            <v>TEX|Solo</v>
          </cell>
          <cell r="G90" t="str">
            <v>TE 単体</v>
          </cell>
          <cell r="H90" t="str">
            <v>欧州</v>
          </cell>
          <cell r="I90" t="str">
            <v>欧州</v>
          </cell>
          <cell r="J90">
            <v>78961199.376499996</v>
          </cell>
          <cell r="K90">
            <v>5630002.1595000001</v>
          </cell>
          <cell r="L90">
            <v>6674854.4694999997</v>
          </cell>
          <cell r="M90">
            <v>6569231.4670000002</v>
          </cell>
          <cell r="N90">
            <v>6551386.2299999995</v>
          </cell>
          <cell r="O90">
            <v>6622311.993999999</v>
          </cell>
          <cell r="P90">
            <v>6750792.3470000001</v>
          </cell>
          <cell r="Q90">
            <v>6692191.0610000007</v>
          </cell>
          <cell r="R90">
            <v>6717497.3164999997</v>
          </cell>
          <cell r="S90">
            <v>6631098.0950000007</v>
          </cell>
          <cell r="T90">
            <v>6684677.8714999994</v>
          </cell>
          <cell r="U90">
            <v>6676458.6914999997</v>
          </cell>
          <cell r="V90">
            <v>6760697.6739999996</v>
          </cell>
        </row>
        <row r="91">
          <cell r="A91" t="str">
            <v>533</v>
          </cell>
          <cell r="B91" t="str">
            <v>間接費/本社費用</v>
          </cell>
          <cell r="C91" t="str">
            <v>C02</v>
          </cell>
          <cell r="D91" t="str">
            <v>02</v>
          </cell>
          <cell r="E91" t="str">
            <v>販促費</v>
          </cell>
          <cell r="F91" t="str">
            <v>TC|Solo</v>
          </cell>
          <cell r="G91" t="str">
            <v>TC国内 単体</v>
          </cell>
          <cell r="H91" t="str">
            <v>日本</v>
          </cell>
          <cell r="I91" t="str">
            <v>日本</v>
          </cell>
          <cell r="J91">
            <v>2411599712.835</v>
          </cell>
          <cell r="K91">
            <v>198116009.78</v>
          </cell>
          <cell r="L91">
            <v>202847281.609</v>
          </cell>
          <cell r="M91">
            <v>219014762.264</v>
          </cell>
          <cell r="N91">
            <v>214111295.88</v>
          </cell>
          <cell r="O91">
            <v>177186519.31900001</v>
          </cell>
          <cell r="P91">
            <v>206966042.053</v>
          </cell>
          <cell r="Q91">
            <v>212725316.72999999</v>
          </cell>
          <cell r="R91">
            <v>188202259.89300001</v>
          </cell>
          <cell r="S91">
            <v>212437136.183</v>
          </cell>
          <cell r="T91">
            <v>181358597.41</v>
          </cell>
          <cell r="U91">
            <v>178804135.354</v>
          </cell>
          <cell r="V91">
            <v>219830356.36000001</v>
          </cell>
        </row>
        <row r="92">
          <cell r="A92" t="str">
            <v>533</v>
          </cell>
          <cell r="B92" t="str">
            <v>間接費/本社費用</v>
          </cell>
          <cell r="C92" t="str">
            <v>C02</v>
          </cell>
          <cell r="D92" t="str">
            <v>02</v>
          </cell>
          <cell r="E92" t="str">
            <v>販促費</v>
          </cell>
          <cell r="F92" t="str">
            <v>TMC|Solo</v>
          </cell>
          <cell r="G92" t="str">
            <v>TMC単体</v>
          </cell>
          <cell r="H92" t="str">
            <v>米州</v>
          </cell>
          <cell r="I92" t="str">
            <v>米州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J93">
            <v>13259410303.762272</v>
          </cell>
          <cell r="K93">
            <v>1108436166.2649598</v>
          </cell>
          <cell r="L93">
            <v>1110079926.3816001</v>
          </cell>
          <cell r="M93">
            <v>1138931654.5944004</v>
          </cell>
          <cell r="N93">
            <v>975875241.36544776</v>
          </cell>
          <cell r="O93">
            <v>942742943.89046836</v>
          </cell>
          <cell r="P93">
            <v>1283141553.6147931</v>
          </cell>
          <cell r="Q93">
            <v>1155213537.9493434</v>
          </cell>
          <cell r="R93">
            <v>1051343709.6756382</v>
          </cell>
          <cell r="S93">
            <v>1093313322.8969965</v>
          </cell>
          <cell r="T93">
            <v>1015829615.4705939</v>
          </cell>
          <cell r="U93">
            <v>1091757718.3555477</v>
          </cell>
          <cell r="V93">
            <v>1292744913.3024833</v>
          </cell>
        </row>
        <row r="96">
          <cell r="A96" t="str">
            <v>531</v>
          </cell>
          <cell r="B96" t="str">
            <v>販売費</v>
          </cell>
          <cell r="C96" t="str">
            <v>A03</v>
          </cell>
          <cell r="D96" t="str">
            <v>03</v>
          </cell>
          <cell r="E96" t="str">
            <v>物流費</v>
          </cell>
          <cell r="F96" t="str">
            <v>150|15000</v>
          </cell>
          <cell r="G96" t="str">
            <v>ドバイ支店</v>
          </cell>
          <cell r="H96" t="str">
            <v>アジア</v>
          </cell>
          <cell r="I96" t="str">
            <v>TC海外</v>
          </cell>
          <cell r="J96">
            <v>84700000</v>
          </cell>
          <cell r="K96">
            <v>21450000</v>
          </cell>
          <cell r="L96">
            <v>10395000</v>
          </cell>
          <cell r="M96">
            <v>10450000</v>
          </cell>
          <cell r="N96">
            <v>5885000</v>
          </cell>
          <cell r="O96">
            <v>7535000</v>
          </cell>
          <cell r="P96">
            <v>5885000</v>
          </cell>
          <cell r="Q96">
            <v>3960000</v>
          </cell>
          <cell r="R96">
            <v>3410000</v>
          </cell>
          <cell r="S96">
            <v>3410000</v>
          </cell>
          <cell r="T96">
            <v>4180000</v>
          </cell>
          <cell r="U96">
            <v>4070000</v>
          </cell>
          <cell r="V96">
            <v>4070000</v>
          </cell>
        </row>
        <row r="97">
          <cell r="A97" t="str">
            <v>531</v>
          </cell>
          <cell r="B97" t="str">
            <v>販売費</v>
          </cell>
          <cell r="C97" t="str">
            <v>A03</v>
          </cell>
          <cell r="D97" t="str">
            <v>03</v>
          </cell>
          <cell r="E97" t="str">
            <v>物流費</v>
          </cell>
          <cell r="F97" t="str">
            <v>210|21000</v>
          </cell>
          <cell r="G97" t="str">
            <v>オーストラリア支店</v>
          </cell>
          <cell r="H97" t="str">
            <v>アジア</v>
          </cell>
          <cell r="I97" t="str">
            <v>TC海外</v>
          </cell>
          <cell r="J97">
            <v>242072518.62</v>
          </cell>
          <cell r="K97">
            <v>18565628</v>
          </cell>
          <cell r="L97">
            <v>18565628</v>
          </cell>
          <cell r="M97">
            <v>18565628</v>
          </cell>
          <cell r="N97">
            <v>18565628</v>
          </cell>
          <cell r="O97">
            <v>18565628</v>
          </cell>
          <cell r="P97">
            <v>18565628</v>
          </cell>
          <cell r="Q97">
            <v>21743362.859999999</v>
          </cell>
          <cell r="R97">
            <v>21743362.859999999</v>
          </cell>
          <cell r="S97">
            <v>21743362.859999999</v>
          </cell>
          <cell r="T97">
            <v>21743362.859999999</v>
          </cell>
          <cell r="U97">
            <v>21743362.859999999</v>
          </cell>
          <cell r="V97">
            <v>21961936.319999997</v>
          </cell>
        </row>
        <row r="98">
          <cell r="A98" t="str">
            <v>531</v>
          </cell>
          <cell r="B98" t="str">
            <v>販売費</v>
          </cell>
          <cell r="C98" t="str">
            <v>A03</v>
          </cell>
          <cell r="D98" t="str">
            <v>03</v>
          </cell>
          <cell r="E98" t="str">
            <v>物流費</v>
          </cell>
          <cell r="F98" t="str">
            <v>230|23000</v>
          </cell>
          <cell r="G98" t="str">
            <v>シンガポール支店</v>
          </cell>
          <cell r="H98" t="str">
            <v>アジア</v>
          </cell>
          <cell r="I98" t="str">
            <v>TC海外</v>
          </cell>
          <cell r="J98">
            <v>15514644.287251441</v>
          </cell>
          <cell r="K98">
            <v>1292887.02393762</v>
          </cell>
          <cell r="L98">
            <v>1292887.02393762</v>
          </cell>
          <cell r="M98">
            <v>1292887.02393762</v>
          </cell>
          <cell r="N98">
            <v>1292887.02393762</v>
          </cell>
          <cell r="O98">
            <v>1292887.02393762</v>
          </cell>
          <cell r="P98">
            <v>1292887.02393762</v>
          </cell>
          <cell r="Q98">
            <v>1292887.02393762</v>
          </cell>
          <cell r="R98">
            <v>1292887.02393762</v>
          </cell>
          <cell r="S98">
            <v>1292887.02393762</v>
          </cell>
          <cell r="T98">
            <v>1292887.02393762</v>
          </cell>
          <cell r="U98">
            <v>1292887.02393762</v>
          </cell>
          <cell r="V98">
            <v>1292887.02393762</v>
          </cell>
        </row>
        <row r="99">
          <cell r="A99" t="str">
            <v>531</v>
          </cell>
          <cell r="B99" t="str">
            <v>販売費</v>
          </cell>
          <cell r="C99" t="str">
            <v>A03</v>
          </cell>
          <cell r="D99" t="str">
            <v>03</v>
          </cell>
          <cell r="E99" t="str">
            <v>物流費</v>
          </cell>
          <cell r="F99" t="str">
            <v>250|25000</v>
          </cell>
          <cell r="G99" t="str">
            <v>テルモ・タイランド</v>
          </cell>
          <cell r="H99" t="str">
            <v>アジア</v>
          </cell>
          <cell r="I99" t="str">
            <v>ASIA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 t="str">
            <v>531</v>
          </cell>
          <cell r="B100" t="str">
            <v>販売費</v>
          </cell>
          <cell r="C100" t="str">
            <v>A03</v>
          </cell>
          <cell r="D100" t="str">
            <v>03</v>
          </cell>
          <cell r="E100" t="str">
            <v>物流費</v>
          </cell>
          <cell r="F100" t="str">
            <v>260|26000</v>
          </cell>
          <cell r="G100" t="str">
            <v>台北支店</v>
          </cell>
          <cell r="H100" t="str">
            <v>アジア</v>
          </cell>
          <cell r="I100" t="str">
            <v>TC海外</v>
          </cell>
          <cell r="J100">
            <v>5999400</v>
          </cell>
          <cell r="K100">
            <v>499950</v>
          </cell>
          <cell r="L100">
            <v>499950</v>
          </cell>
          <cell r="M100">
            <v>499950</v>
          </cell>
          <cell r="N100">
            <v>499950</v>
          </cell>
          <cell r="O100">
            <v>499950</v>
          </cell>
          <cell r="P100">
            <v>499950</v>
          </cell>
          <cell r="Q100">
            <v>499950</v>
          </cell>
          <cell r="R100">
            <v>499950</v>
          </cell>
          <cell r="S100">
            <v>499950</v>
          </cell>
          <cell r="T100">
            <v>499950</v>
          </cell>
          <cell r="U100">
            <v>499950</v>
          </cell>
          <cell r="V100">
            <v>499950</v>
          </cell>
        </row>
        <row r="101">
          <cell r="A101" t="str">
            <v>531</v>
          </cell>
          <cell r="B101" t="str">
            <v>販売費</v>
          </cell>
          <cell r="C101" t="str">
            <v>A03</v>
          </cell>
          <cell r="D101" t="str">
            <v>03</v>
          </cell>
          <cell r="E101" t="str">
            <v>物流費</v>
          </cell>
          <cell r="F101" t="str">
            <v>270|27000</v>
          </cell>
          <cell r="G101" t="str">
            <v>クアラルンプール支店</v>
          </cell>
          <cell r="H101" t="str">
            <v>アジア</v>
          </cell>
          <cell r="I101" t="str">
            <v>TC海外</v>
          </cell>
          <cell r="J101">
            <v>1655400</v>
          </cell>
          <cell r="K101">
            <v>137950</v>
          </cell>
          <cell r="L101">
            <v>137950</v>
          </cell>
          <cell r="M101">
            <v>137950</v>
          </cell>
          <cell r="N101">
            <v>137950</v>
          </cell>
          <cell r="O101">
            <v>137950</v>
          </cell>
          <cell r="P101">
            <v>137950</v>
          </cell>
          <cell r="Q101">
            <v>137950</v>
          </cell>
          <cell r="R101">
            <v>137950</v>
          </cell>
          <cell r="S101">
            <v>137950</v>
          </cell>
          <cell r="T101">
            <v>137950</v>
          </cell>
          <cell r="U101">
            <v>137950</v>
          </cell>
          <cell r="V101">
            <v>137950</v>
          </cell>
        </row>
        <row r="102">
          <cell r="A102" t="str">
            <v>531</v>
          </cell>
          <cell r="B102" t="str">
            <v>販売費</v>
          </cell>
          <cell r="C102" t="str">
            <v>A03</v>
          </cell>
          <cell r="D102" t="str">
            <v>03</v>
          </cell>
          <cell r="E102" t="str">
            <v>物流費</v>
          </cell>
          <cell r="F102" t="str">
            <v>280|28000</v>
          </cell>
          <cell r="G102" t="str">
            <v>テルモ・インドネシア</v>
          </cell>
          <cell r="H102" t="str">
            <v>アジア</v>
          </cell>
          <cell r="I102" t="str">
            <v>ASIA</v>
          </cell>
          <cell r="J102">
            <v>9922440</v>
          </cell>
          <cell r="K102">
            <v>826870</v>
          </cell>
          <cell r="L102">
            <v>826870</v>
          </cell>
          <cell r="M102">
            <v>826870</v>
          </cell>
          <cell r="N102">
            <v>826870</v>
          </cell>
          <cell r="O102">
            <v>826870</v>
          </cell>
          <cell r="P102">
            <v>826870</v>
          </cell>
          <cell r="Q102">
            <v>826870</v>
          </cell>
          <cell r="R102">
            <v>826870</v>
          </cell>
          <cell r="S102">
            <v>826870</v>
          </cell>
          <cell r="T102">
            <v>826870</v>
          </cell>
          <cell r="U102">
            <v>826870</v>
          </cell>
          <cell r="V102">
            <v>826870</v>
          </cell>
        </row>
        <row r="103">
          <cell r="A103" t="str">
            <v>531</v>
          </cell>
          <cell r="B103" t="str">
            <v>販売費</v>
          </cell>
          <cell r="C103" t="str">
            <v>A03</v>
          </cell>
          <cell r="D103" t="str">
            <v>03</v>
          </cell>
          <cell r="E103" t="str">
            <v>物流費</v>
          </cell>
          <cell r="F103" t="str">
            <v>290|29000</v>
          </cell>
          <cell r="G103" t="str">
            <v>テルモ・マーケティングフィリピン</v>
          </cell>
          <cell r="H103" t="str">
            <v>アジア</v>
          </cell>
          <cell r="I103" t="str">
            <v>ASIA</v>
          </cell>
          <cell r="J103">
            <v>113612.14625843498</v>
          </cell>
          <cell r="K103">
            <v>7591.4958925150004</v>
          </cell>
          <cell r="L103">
            <v>8348.9405059650016</v>
          </cell>
          <cell r="M103">
            <v>10450.01903152</v>
          </cell>
          <cell r="N103">
            <v>8736.1822217549998</v>
          </cell>
          <cell r="O103">
            <v>8787.0315009399983</v>
          </cell>
          <cell r="P103">
            <v>8477.6638871699997</v>
          </cell>
          <cell r="Q103">
            <v>9062.6237632100019</v>
          </cell>
          <cell r="R103">
            <v>15640.029928954998</v>
          </cell>
          <cell r="S103">
            <v>7232.4184560450003</v>
          </cell>
          <cell r="T103">
            <v>8829.4859999899982</v>
          </cell>
          <cell r="U103">
            <v>11854.354277345001</v>
          </cell>
          <cell r="V103">
            <v>8601.9007930250009</v>
          </cell>
        </row>
        <row r="104">
          <cell r="A104" t="str">
            <v>531</v>
          </cell>
          <cell r="B104" t="str">
            <v>販売費</v>
          </cell>
          <cell r="C104" t="str">
            <v>A03</v>
          </cell>
          <cell r="D104" t="str">
            <v>03</v>
          </cell>
          <cell r="E104" t="str">
            <v>物流費</v>
          </cell>
          <cell r="F104" t="str">
            <v>300|30000</v>
          </cell>
          <cell r="G104" t="str">
            <v>テルモ・コリア</v>
          </cell>
          <cell r="H104" t="str">
            <v>アジア</v>
          </cell>
          <cell r="I104" t="str">
            <v>ASIA</v>
          </cell>
          <cell r="J104">
            <v>883246.1200004631</v>
          </cell>
          <cell r="K104">
            <v>73603.843333371929</v>
          </cell>
          <cell r="L104">
            <v>73603.843333371929</v>
          </cell>
          <cell r="M104">
            <v>73603.843333371929</v>
          </cell>
          <cell r="N104">
            <v>73603.843333371929</v>
          </cell>
          <cell r="O104">
            <v>73603.843333371929</v>
          </cell>
          <cell r="P104">
            <v>73603.843333371929</v>
          </cell>
          <cell r="Q104">
            <v>73603.843333371929</v>
          </cell>
          <cell r="R104">
            <v>73603.843333371929</v>
          </cell>
          <cell r="S104">
            <v>73603.843333371929</v>
          </cell>
          <cell r="T104">
            <v>73603.843333371929</v>
          </cell>
          <cell r="U104">
            <v>73603.843333371929</v>
          </cell>
          <cell r="V104">
            <v>73603.843333371929</v>
          </cell>
        </row>
        <row r="105">
          <cell r="A105" t="str">
            <v>531</v>
          </cell>
          <cell r="B105" t="str">
            <v>販売費</v>
          </cell>
          <cell r="C105" t="str">
            <v>A03</v>
          </cell>
          <cell r="D105" t="str">
            <v>03</v>
          </cell>
          <cell r="E105" t="str">
            <v>物流費</v>
          </cell>
          <cell r="F105" t="str">
            <v>320|32000</v>
          </cell>
          <cell r="G105" t="str">
            <v>テルモ・香港</v>
          </cell>
          <cell r="H105" t="str">
            <v>アジア</v>
          </cell>
          <cell r="I105" t="str">
            <v>ASIA</v>
          </cell>
          <cell r="J105">
            <v>39156258.600000001</v>
          </cell>
          <cell r="K105">
            <v>3262577.8</v>
          </cell>
          <cell r="L105">
            <v>3262577.8</v>
          </cell>
          <cell r="M105">
            <v>3262577.8</v>
          </cell>
          <cell r="N105">
            <v>3262577.8</v>
          </cell>
          <cell r="O105">
            <v>3262577.8</v>
          </cell>
          <cell r="P105">
            <v>3262577.8</v>
          </cell>
          <cell r="Q105">
            <v>3262577.8</v>
          </cell>
          <cell r="R105">
            <v>3262577.8</v>
          </cell>
          <cell r="S105">
            <v>3262577.8</v>
          </cell>
          <cell r="T105">
            <v>3262577.8</v>
          </cell>
          <cell r="U105">
            <v>3262577.8</v>
          </cell>
          <cell r="V105">
            <v>3267902.8</v>
          </cell>
        </row>
        <row r="106">
          <cell r="A106" t="str">
            <v>531</v>
          </cell>
          <cell r="B106" t="str">
            <v>販売費</v>
          </cell>
          <cell r="C106" t="str">
            <v>A03</v>
          </cell>
          <cell r="D106" t="str">
            <v>03</v>
          </cell>
          <cell r="E106" t="str">
            <v>物流費</v>
          </cell>
          <cell r="F106" t="str">
            <v>TC|TMPC</v>
          </cell>
          <cell r="G106" t="str">
            <v>長春泰尓茂医用器具販売</v>
          </cell>
          <cell r="H106" t="str">
            <v>アジア</v>
          </cell>
          <cell r="I106" t="str">
            <v>長春</v>
          </cell>
          <cell r="J106">
            <v>12571536</v>
          </cell>
          <cell r="K106">
            <v>955020</v>
          </cell>
          <cell r="L106">
            <v>955020</v>
          </cell>
          <cell r="M106">
            <v>955020</v>
          </cell>
          <cell r="N106">
            <v>973831</v>
          </cell>
          <cell r="O106">
            <v>973831</v>
          </cell>
          <cell r="P106">
            <v>973831</v>
          </cell>
          <cell r="Q106">
            <v>1037499</v>
          </cell>
          <cell r="R106">
            <v>1037499</v>
          </cell>
          <cell r="S106">
            <v>1037499</v>
          </cell>
          <cell r="T106">
            <v>1224162</v>
          </cell>
          <cell r="U106">
            <v>1224162</v>
          </cell>
          <cell r="V106">
            <v>1224162</v>
          </cell>
        </row>
        <row r="107">
          <cell r="A107" t="str">
            <v>531</v>
          </cell>
          <cell r="B107" t="str">
            <v>販売費</v>
          </cell>
          <cell r="C107" t="str">
            <v>A03</v>
          </cell>
          <cell r="D107" t="str">
            <v>03</v>
          </cell>
          <cell r="E107" t="str">
            <v>物流費</v>
          </cell>
          <cell r="F107" t="str">
            <v>TC|TPC</v>
          </cell>
          <cell r="G107" t="str">
            <v>テルモフィリピンズ</v>
          </cell>
          <cell r="H107" t="str">
            <v>アジア</v>
          </cell>
          <cell r="I107" t="str">
            <v>TPC</v>
          </cell>
          <cell r="J107">
            <v>366883389.42909998</v>
          </cell>
          <cell r="K107">
            <v>23489924.4998</v>
          </cell>
          <cell r="L107">
            <v>27111074.522700001</v>
          </cell>
          <cell r="M107">
            <v>27362033.75595</v>
          </cell>
          <cell r="N107">
            <v>28791158.41525</v>
          </cell>
          <cell r="O107">
            <v>28842724.157000002</v>
          </cell>
          <cell r="P107">
            <v>29234382.658849999</v>
          </cell>
          <cell r="Q107">
            <v>32114513.745499998</v>
          </cell>
          <cell r="R107">
            <v>32955552.191149998</v>
          </cell>
          <cell r="S107">
            <v>32955552.191149998</v>
          </cell>
          <cell r="T107">
            <v>34675184.654749997</v>
          </cell>
          <cell r="U107">
            <v>34675184.654749997</v>
          </cell>
          <cell r="V107">
            <v>34676103.982249998</v>
          </cell>
        </row>
        <row r="108">
          <cell r="A108" t="str">
            <v>531</v>
          </cell>
          <cell r="B108" t="str">
            <v>販売費</v>
          </cell>
          <cell r="C108" t="str">
            <v>A03</v>
          </cell>
          <cell r="D108" t="str">
            <v>03</v>
          </cell>
          <cell r="E108" t="str">
            <v>物流費</v>
          </cell>
          <cell r="F108" t="str">
            <v>TMPH|TMPH</v>
          </cell>
          <cell r="G108" t="str">
            <v>泰尓茂医療産品(杭州)</v>
          </cell>
          <cell r="H108" t="str">
            <v>アジア</v>
          </cell>
          <cell r="I108" t="str">
            <v>杭州</v>
          </cell>
          <cell r="J108">
            <v>138904981.99067298</v>
          </cell>
          <cell r="K108">
            <v>13839571.037106004</v>
          </cell>
          <cell r="L108">
            <v>9550171.0542120021</v>
          </cell>
          <cell r="M108">
            <v>12722052.934212001</v>
          </cell>
          <cell r="N108">
            <v>11550952.425659001</v>
          </cell>
          <cell r="O108">
            <v>11830860.104211999</v>
          </cell>
          <cell r="P108">
            <v>12858562.915659001</v>
          </cell>
          <cell r="Q108">
            <v>10003993.665658999</v>
          </cell>
          <cell r="R108">
            <v>11999565.834211998</v>
          </cell>
          <cell r="S108">
            <v>13867310.022764999</v>
          </cell>
          <cell r="T108">
            <v>11502651.567106001</v>
          </cell>
          <cell r="U108">
            <v>8594818.2442119997</v>
          </cell>
          <cell r="V108">
            <v>10584472.185658999</v>
          </cell>
        </row>
        <row r="109">
          <cell r="A109" t="str">
            <v>531</v>
          </cell>
          <cell r="B109" t="str">
            <v>販売費</v>
          </cell>
          <cell r="C109" t="str">
            <v>A03</v>
          </cell>
          <cell r="D109" t="str">
            <v>03</v>
          </cell>
          <cell r="E109" t="str">
            <v>物流費</v>
          </cell>
          <cell r="F109" t="str">
            <v>TPL|TPL</v>
          </cell>
          <cell r="G109" t="str">
            <v>テルモペンポール</v>
          </cell>
          <cell r="H109" t="str">
            <v>アジア</v>
          </cell>
          <cell r="I109" t="str">
            <v>TPL</v>
          </cell>
          <cell r="J109">
            <v>50991000</v>
          </cell>
          <cell r="K109">
            <v>4177250</v>
          </cell>
          <cell r="L109">
            <v>4298500</v>
          </cell>
          <cell r="M109">
            <v>4492000</v>
          </cell>
          <cell r="N109">
            <v>4306000</v>
          </cell>
          <cell r="O109">
            <v>4176250</v>
          </cell>
          <cell r="P109">
            <v>4383750</v>
          </cell>
          <cell r="Q109">
            <v>4190500</v>
          </cell>
          <cell r="R109">
            <v>4238000</v>
          </cell>
          <cell r="S109">
            <v>4227750</v>
          </cell>
          <cell r="T109">
            <v>4020250</v>
          </cell>
          <cell r="U109">
            <v>4116000</v>
          </cell>
          <cell r="V109">
            <v>4364750</v>
          </cell>
        </row>
        <row r="110">
          <cell r="A110" t="str">
            <v>531</v>
          </cell>
          <cell r="B110" t="str">
            <v>販売費</v>
          </cell>
          <cell r="C110" t="str">
            <v>A03</v>
          </cell>
          <cell r="D110" t="str">
            <v>03</v>
          </cell>
          <cell r="E110" t="str">
            <v>物流費</v>
          </cell>
          <cell r="F110" t="str">
            <v>TVC|TVC</v>
          </cell>
          <cell r="G110" t="str">
            <v>テルモベトナム</v>
          </cell>
          <cell r="H110" t="str">
            <v>アジア</v>
          </cell>
          <cell r="I110" t="str">
            <v>TVC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 t="str">
            <v>531</v>
          </cell>
          <cell r="B111" t="str">
            <v>販売費</v>
          </cell>
          <cell r="C111" t="str">
            <v>A03</v>
          </cell>
          <cell r="D111" t="str">
            <v>03</v>
          </cell>
          <cell r="E111" t="str">
            <v>物流費</v>
          </cell>
          <cell r="F111" t="str">
            <v>TEX|Solo</v>
          </cell>
          <cell r="G111" t="str">
            <v>TE 単体</v>
          </cell>
          <cell r="H111" t="str">
            <v>欧州</v>
          </cell>
          <cell r="I111" t="str">
            <v>欧州</v>
          </cell>
          <cell r="J111">
            <v>99413574.0185</v>
          </cell>
          <cell r="K111">
            <v>9048850.5844999999</v>
          </cell>
          <cell r="L111">
            <v>7895019.3194999993</v>
          </cell>
          <cell r="M111">
            <v>8061190.7695000004</v>
          </cell>
          <cell r="N111">
            <v>7337493.2029999997</v>
          </cell>
          <cell r="O111">
            <v>7304446.5719999997</v>
          </cell>
          <cell r="P111">
            <v>8133685.4334999993</v>
          </cell>
          <cell r="Q111">
            <v>8373297.2810000014</v>
          </cell>
          <cell r="R111">
            <v>8412552.6669999994</v>
          </cell>
          <cell r="S111">
            <v>8590316.1420000009</v>
          </cell>
          <cell r="T111">
            <v>8704944.9204999991</v>
          </cell>
          <cell r="U111">
            <v>8778302.4359999988</v>
          </cell>
          <cell r="V111">
            <v>8773474.6899999995</v>
          </cell>
        </row>
        <row r="112">
          <cell r="A112" t="str">
            <v>531</v>
          </cell>
          <cell r="B112" t="str">
            <v>販売費</v>
          </cell>
          <cell r="C112" t="str">
            <v>A03</v>
          </cell>
          <cell r="D112" t="str">
            <v>03</v>
          </cell>
          <cell r="E112" t="str">
            <v>物流費</v>
          </cell>
          <cell r="F112" t="str">
            <v>VAK|VAK</v>
          </cell>
          <cell r="G112" t="str">
            <v>バスクテック英国</v>
          </cell>
          <cell r="H112" t="str">
            <v>欧州</v>
          </cell>
          <cell r="I112" t="str">
            <v>欧州</v>
          </cell>
          <cell r="J112">
            <v>129326671.111</v>
          </cell>
          <cell r="K112">
            <v>10337223.611</v>
          </cell>
          <cell r="L112">
            <v>10557222.5</v>
          </cell>
          <cell r="M112">
            <v>10557222.5</v>
          </cell>
          <cell r="N112">
            <v>10117222.5</v>
          </cell>
          <cell r="O112">
            <v>9897222.5</v>
          </cell>
          <cell r="P112">
            <v>10997222.5</v>
          </cell>
          <cell r="Q112">
            <v>10777222.5</v>
          </cell>
          <cell r="R112">
            <v>11437222.5</v>
          </cell>
          <cell r="S112">
            <v>10337222.5</v>
          </cell>
          <cell r="T112">
            <v>11437222.5</v>
          </cell>
          <cell r="U112">
            <v>11217222.5</v>
          </cell>
          <cell r="V112">
            <v>11657222.5</v>
          </cell>
        </row>
        <row r="113">
          <cell r="A113" t="str">
            <v>531</v>
          </cell>
          <cell r="B113" t="str">
            <v>販売費</v>
          </cell>
          <cell r="C113" t="str">
            <v>A03</v>
          </cell>
          <cell r="D113" t="str">
            <v>03</v>
          </cell>
          <cell r="E113" t="str">
            <v>物流費</v>
          </cell>
          <cell r="F113" t="str">
            <v>TC|IKK</v>
          </cell>
          <cell r="G113" t="str">
            <v>医器研</v>
          </cell>
          <cell r="H113" t="str">
            <v>日本</v>
          </cell>
          <cell r="I113" t="str">
            <v>日本</v>
          </cell>
          <cell r="J113">
            <v>9966192.3113000002</v>
          </cell>
          <cell r="K113">
            <v>544852.09129999997</v>
          </cell>
          <cell r="L113">
            <v>465496.07919999998</v>
          </cell>
          <cell r="M113">
            <v>611188.30279999995</v>
          </cell>
          <cell r="N113">
            <v>630597.92169999995</v>
          </cell>
          <cell r="O113">
            <v>666422.38699999999</v>
          </cell>
          <cell r="P113">
            <v>780824.15079999994</v>
          </cell>
          <cell r="Q113">
            <v>846811.03289999999</v>
          </cell>
          <cell r="R113">
            <v>1040139.425</v>
          </cell>
          <cell r="S113">
            <v>1188826.4210000001</v>
          </cell>
          <cell r="T113">
            <v>898784.70860000001</v>
          </cell>
          <cell r="U113">
            <v>1084956.213</v>
          </cell>
          <cell r="V113">
            <v>1207293.578</v>
          </cell>
        </row>
        <row r="114">
          <cell r="A114" t="str">
            <v>531</v>
          </cell>
          <cell r="B114" t="str">
            <v>販売費</v>
          </cell>
          <cell r="C114" t="str">
            <v>A03</v>
          </cell>
          <cell r="D114" t="str">
            <v>03</v>
          </cell>
          <cell r="E114" t="str">
            <v>物流費</v>
          </cell>
          <cell r="F114" t="str">
            <v>TC|Solo</v>
          </cell>
          <cell r="G114" t="str">
            <v>TC国内 単体</v>
          </cell>
          <cell r="H114" t="str">
            <v>日本</v>
          </cell>
          <cell r="I114" t="str">
            <v>日本</v>
          </cell>
          <cell r="J114">
            <v>6082788041.7560396</v>
          </cell>
          <cell r="K114">
            <v>522977927.54142296</v>
          </cell>
          <cell r="L114">
            <v>476058387.31037891</v>
          </cell>
          <cell r="M114">
            <v>501980180.96495599</v>
          </cell>
          <cell r="N114">
            <v>509518582.03753603</v>
          </cell>
          <cell r="O114">
            <v>523462492.98922503</v>
          </cell>
          <cell r="P114">
            <v>509599970.30487001</v>
          </cell>
          <cell r="Q114">
            <v>509955042.22473907</v>
          </cell>
          <cell r="R114">
            <v>507942659.35037398</v>
          </cell>
          <cell r="S114">
            <v>595822566.25274205</v>
          </cell>
          <cell r="T114">
            <v>436946170.69183594</v>
          </cell>
          <cell r="U114">
            <v>464775747.39208496</v>
          </cell>
          <cell r="V114">
            <v>523748314.69587386</v>
          </cell>
        </row>
        <row r="115">
          <cell r="A115" t="str">
            <v>531</v>
          </cell>
          <cell r="B115" t="str">
            <v>販売費</v>
          </cell>
          <cell r="C115" t="str">
            <v>A03</v>
          </cell>
          <cell r="D115" t="str">
            <v>03</v>
          </cell>
          <cell r="E115" t="str">
            <v>物流費</v>
          </cell>
          <cell r="F115" t="str">
            <v>TC|TMK</v>
          </cell>
          <cell r="G115" t="str">
            <v>テルモメディカルケア</v>
          </cell>
          <cell r="H115" t="str">
            <v>日本</v>
          </cell>
          <cell r="I115" t="str">
            <v>日本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 t="str">
            <v>531</v>
          </cell>
          <cell r="B116" t="str">
            <v>販売費</v>
          </cell>
          <cell r="C116" t="str">
            <v>A03</v>
          </cell>
          <cell r="D116" t="str">
            <v>03</v>
          </cell>
          <cell r="E116" t="str">
            <v>物流費</v>
          </cell>
          <cell r="F116" t="str">
            <v>TC|MV</v>
          </cell>
          <cell r="G116" t="str">
            <v>マイクロベンション</v>
          </cell>
          <cell r="H116" t="str">
            <v>米州</v>
          </cell>
          <cell r="I116" t="str">
            <v>米州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 t="str">
            <v>531</v>
          </cell>
          <cell r="B117" t="str">
            <v>販売費</v>
          </cell>
          <cell r="C117" t="str">
            <v>A03</v>
          </cell>
          <cell r="D117" t="str">
            <v>03</v>
          </cell>
          <cell r="E117" t="str">
            <v>物流費</v>
          </cell>
          <cell r="F117" t="str">
            <v>TC|THI</v>
          </cell>
          <cell r="G117" t="str">
            <v>テルモハート</v>
          </cell>
          <cell r="H117" t="str">
            <v>米州</v>
          </cell>
          <cell r="I117" t="str">
            <v>米州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 t="str">
            <v>531</v>
          </cell>
          <cell r="B118" t="str">
            <v>販売費</v>
          </cell>
          <cell r="C118" t="str">
            <v>A03</v>
          </cell>
          <cell r="D118" t="str">
            <v>03</v>
          </cell>
          <cell r="E118" t="str">
            <v>物流費</v>
          </cell>
          <cell r="F118" t="str">
            <v>TCV|Solo</v>
          </cell>
          <cell r="G118" t="str">
            <v>TCVS単体</v>
          </cell>
          <cell r="H118" t="str">
            <v>米州</v>
          </cell>
          <cell r="I118" t="str">
            <v>米州</v>
          </cell>
          <cell r="J118">
            <v>457075950.29799992</v>
          </cell>
          <cell r="K118">
            <v>34553283.864</v>
          </cell>
          <cell r="L118">
            <v>35824788.108999997</v>
          </cell>
          <cell r="M118">
            <v>42079400</v>
          </cell>
          <cell r="N118">
            <v>36181856.336999997</v>
          </cell>
          <cell r="O118">
            <v>39525067.626000002</v>
          </cell>
          <cell r="P118">
            <v>34700312.118999995</v>
          </cell>
          <cell r="Q118">
            <v>39969267.151000001</v>
          </cell>
          <cell r="R118">
            <v>37841929.531999998</v>
          </cell>
          <cell r="S118">
            <v>31957829.112</v>
          </cell>
          <cell r="T118">
            <v>41964644.061999999</v>
          </cell>
          <cell r="U118">
            <v>39830127.909000002</v>
          </cell>
          <cell r="V118">
            <v>42647444.476999998</v>
          </cell>
        </row>
        <row r="119">
          <cell r="A119" t="str">
            <v>531</v>
          </cell>
          <cell r="B119" t="str">
            <v>販売費</v>
          </cell>
          <cell r="C119" t="str">
            <v>A03</v>
          </cell>
          <cell r="D119" t="str">
            <v>03</v>
          </cell>
          <cell r="E119" t="str">
            <v>物流費</v>
          </cell>
          <cell r="F119" t="str">
            <v>TLAC|010</v>
          </cell>
          <cell r="G119" t="str">
            <v>テルモラテンアメリカ</v>
          </cell>
          <cell r="H119" t="str">
            <v>米州</v>
          </cell>
          <cell r="I119" t="str">
            <v>米州</v>
          </cell>
          <cell r="J119">
            <v>115015481.85523002</v>
          </cell>
          <cell r="K119">
            <v>8175902.5648299996</v>
          </cell>
          <cell r="L119">
            <v>8176408.6615199996</v>
          </cell>
          <cell r="M119">
            <v>8177331.5268699992</v>
          </cell>
          <cell r="N119">
            <v>9187315.1065299995</v>
          </cell>
          <cell r="O119">
            <v>9187921.4341200013</v>
          </cell>
          <cell r="P119">
            <v>9187033.8551199995</v>
          </cell>
          <cell r="Q119">
            <v>9982153.3587599993</v>
          </cell>
          <cell r="R119">
            <v>9983202.0795099996</v>
          </cell>
          <cell r="S119">
            <v>9984113.2737499997</v>
          </cell>
          <cell r="T119">
            <v>10992816.83302</v>
          </cell>
          <cell r="U119">
            <v>10988281.136360001</v>
          </cell>
          <cell r="V119">
            <v>10993002.024840001</v>
          </cell>
        </row>
        <row r="120">
          <cell r="A120" t="str">
            <v>531</v>
          </cell>
          <cell r="B120" t="str">
            <v>販売費</v>
          </cell>
          <cell r="C120" t="str">
            <v>A03</v>
          </cell>
          <cell r="D120" t="str">
            <v>03</v>
          </cell>
          <cell r="E120" t="str">
            <v>物流費</v>
          </cell>
          <cell r="F120" t="str">
            <v>TMC|Solo</v>
          </cell>
          <cell r="G120" t="str">
            <v>TMC単体</v>
          </cell>
          <cell r="H120" t="str">
            <v>米州</v>
          </cell>
          <cell r="I120" t="str">
            <v>米州</v>
          </cell>
          <cell r="J120">
            <v>894409154.36400008</v>
          </cell>
          <cell r="K120">
            <v>68936551.430999994</v>
          </cell>
          <cell r="L120">
            <v>71973518.770999998</v>
          </cell>
          <cell r="M120">
            <v>70238846.788000003</v>
          </cell>
          <cell r="N120">
            <v>68796166.560000002</v>
          </cell>
          <cell r="O120">
            <v>76001254.61500001</v>
          </cell>
          <cell r="P120">
            <v>71495780.630999997</v>
          </cell>
          <cell r="Q120">
            <v>82368248.35800001</v>
          </cell>
          <cell r="R120">
            <v>74643532.072999999</v>
          </cell>
          <cell r="S120">
            <v>69923672.588</v>
          </cell>
          <cell r="T120">
            <v>82630138.745000005</v>
          </cell>
          <cell r="U120">
            <v>76603516.263999999</v>
          </cell>
          <cell r="V120">
            <v>80797927.540000007</v>
          </cell>
        </row>
        <row r="121">
          <cell r="A121" t="str">
            <v>533</v>
          </cell>
          <cell r="B121" t="str">
            <v>間接費/本社費用</v>
          </cell>
          <cell r="C121" t="str">
            <v>C03</v>
          </cell>
          <cell r="D121" t="str">
            <v>03</v>
          </cell>
          <cell r="E121" t="str">
            <v>物流費</v>
          </cell>
          <cell r="F121" t="str">
            <v>TEX|Solo</v>
          </cell>
          <cell r="G121" t="str">
            <v>TE 単体</v>
          </cell>
          <cell r="H121" t="str">
            <v>欧州</v>
          </cell>
          <cell r="I121" t="str">
            <v>欧州</v>
          </cell>
          <cell r="J121">
            <v>759883846.42399991</v>
          </cell>
          <cell r="K121">
            <v>54180378.839499995</v>
          </cell>
          <cell r="L121">
            <v>64235524.986999996</v>
          </cell>
          <cell r="M121">
            <v>63219061.038000003</v>
          </cell>
          <cell r="N121">
            <v>63047327.184999995</v>
          </cell>
          <cell r="O121">
            <v>63729881.798999995</v>
          </cell>
          <cell r="P121">
            <v>64966313.734999999</v>
          </cell>
          <cell r="Q121">
            <v>64402363.712499999</v>
          </cell>
          <cell r="R121">
            <v>64645898.709000006</v>
          </cell>
          <cell r="S121">
            <v>63814435.0255</v>
          </cell>
          <cell r="T121">
            <v>64330060.506499998</v>
          </cell>
          <cell r="U121">
            <v>64250963.137000002</v>
          </cell>
          <cell r="V121">
            <v>65061637.750000007</v>
          </cell>
        </row>
        <row r="122">
          <cell r="A122" t="str">
            <v>533</v>
          </cell>
          <cell r="B122" t="str">
            <v>間接費/本社費用</v>
          </cell>
          <cell r="C122" t="str">
            <v>C03</v>
          </cell>
          <cell r="D122" t="str">
            <v>03</v>
          </cell>
          <cell r="E122" t="str">
            <v>物流費</v>
          </cell>
          <cell r="F122" t="str">
            <v>TC|Solo</v>
          </cell>
          <cell r="G122" t="str">
            <v>TC国内 単体</v>
          </cell>
          <cell r="H122" t="str">
            <v>日本</v>
          </cell>
          <cell r="I122" t="str">
            <v>日本</v>
          </cell>
          <cell r="J122">
            <v>46743965.28467828</v>
          </cell>
          <cell r="K122">
            <v>5265768.4302999973</v>
          </cell>
          <cell r="L122">
            <v>6076372.1188059449</v>
          </cell>
          <cell r="M122">
            <v>3641813.7485899925</v>
          </cell>
          <cell r="N122">
            <v>-4288545.7390599251</v>
          </cell>
          <cell r="O122">
            <v>-7858346.9953398705</v>
          </cell>
          <cell r="P122">
            <v>24241747.30572015</v>
          </cell>
          <cell r="Q122">
            <v>-12631628.923209906</v>
          </cell>
          <cell r="R122">
            <v>-2937870.8724800348</v>
          </cell>
          <cell r="S122">
            <v>-6101304.7160402536</v>
          </cell>
          <cell r="T122">
            <v>1959519.7986819744</v>
          </cell>
          <cell r="U122">
            <v>7541480.8238301873</v>
          </cell>
          <cell r="V122">
            <v>31834960.304880023</v>
          </cell>
        </row>
        <row r="123">
          <cell r="A123" t="str">
            <v>533</v>
          </cell>
          <cell r="B123" t="str">
            <v>間接費/本社費用</v>
          </cell>
          <cell r="C123" t="str">
            <v>C03</v>
          </cell>
          <cell r="D123" t="str">
            <v>03</v>
          </cell>
          <cell r="E123" t="str">
            <v>物流費</v>
          </cell>
          <cell r="F123" t="str">
            <v>TMC|Solo</v>
          </cell>
          <cell r="G123" t="str">
            <v>TMC単体</v>
          </cell>
          <cell r="H123" t="str">
            <v>米州</v>
          </cell>
          <cell r="I123" t="str">
            <v>米州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J124">
            <v>9563991304.6160316</v>
          </cell>
          <cell r="K124">
            <v>802599562.65792227</v>
          </cell>
          <cell r="L124">
            <v>758240319.04109383</v>
          </cell>
          <cell r="M124">
            <v>789217259.01518047</v>
          </cell>
          <cell r="N124">
            <v>776703159.80210781</v>
          </cell>
          <cell r="O124">
            <v>799943281.88698924</v>
          </cell>
          <cell r="P124">
            <v>812106360.94067717</v>
          </cell>
          <cell r="Q124">
            <v>793195547.25788236</v>
          </cell>
          <cell r="R124">
            <v>794502724.04596579</v>
          </cell>
          <cell r="S124">
            <v>868860221.75859392</v>
          </cell>
          <cell r="T124">
            <v>743312582.00126493</v>
          </cell>
          <cell r="U124">
            <v>765599818.59178567</v>
          </cell>
          <cell r="V124">
            <v>859710467.61656678</v>
          </cell>
        </row>
        <row r="127">
          <cell r="A127" t="str">
            <v>531</v>
          </cell>
          <cell r="B127" t="str">
            <v>販売費</v>
          </cell>
          <cell r="C127" t="str">
            <v>A04</v>
          </cell>
          <cell r="D127" t="str">
            <v>04</v>
          </cell>
          <cell r="E127" t="str">
            <v>旅費交通費</v>
          </cell>
          <cell r="F127" t="str">
            <v>150|15000</v>
          </cell>
          <cell r="G127" t="str">
            <v>ドバイ支店</v>
          </cell>
          <cell r="H127" t="str">
            <v>アジア</v>
          </cell>
          <cell r="I127" t="str">
            <v>TC海外</v>
          </cell>
          <cell r="J127">
            <v>44000000</v>
          </cell>
          <cell r="K127">
            <v>10230000</v>
          </cell>
          <cell r="L127">
            <v>4730000</v>
          </cell>
          <cell r="M127">
            <v>4895000</v>
          </cell>
          <cell r="N127">
            <v>3685000</v>
          </cell>
          <cell r="O127">
            <v>4125000</v>
          </cell>
          <cell r="P127">
            <v>3465000</v>
          </cell>
          <cell r="Q127">
            <v>2310000</v>
          </cell>
          <cell r="R127">
            <v>2035000</v>
          </cell>
          <cell r="S127">
            <v>2035000</v>
          </cell>
          <cell r="T127">
            <v>2200000</v>
          </cell>
          <cell r="U127">
            <v>2145000</v>
          </cell>
          <cell r="V127">
            <v>2145000</v>
          </cell>
        </row>
        <row r="128">
          <cell r="A128" t="str">
            <v>531</v>
          </cell>
          <cell r="B128" t="str">
            <v>販売費</v>
          </cell>
          <cell r="C128" t="str">
            <v>A04</v>
          </cell>
          <cell r="D128" t="str">
            <v>04</v>
          </cell>
          <cell r="E128" t="str">
            <v>旅費交通費</v>
          </cell>
          <cell r="F128" t="str">
            <v>210|21000</v>
          </cell>
          <cell r="G128" t="str">
            <v>オーストラリア支店</v>
          </cell>
          <cell r="H128" t="str">
            <v>アジア</v>
          </cell>
          <cell r="I128" t="str">
            <v>TC海外</v>
          </cell>
          <cell r="J128">
            <v>93898667.61999999</v>
          </cell>
          <cell r="K128">
            <v>7812964.5999999996</v>
          </cell>
          <cell r="L128">
            <v>7812964.5999999996</v>
          </cell>
          <cell r="M128">
            <v>7812964.5999999996</v>
          </cell>
          <cell r="N128">
            <v>7812964.5999999996</v>
          </cell>
          <cell r="O128">
            <v>7812964.5999999996</v>
          </cell>
          <cell r="P128">
            <v>7812964.5999999996</v>
          </cell>
          <cell r="Q128">
            <v>7812964.5999999996</v>
          </cell>
          <cell r="R128">
            <v>7812964.5999999996</v>
          </cell>
          <cell r="S128">
            <v>7812964.5999999996</v>
          </cell>
          <cell r="T128">
            <v>7812964.5999999996</v>
          </cell>
          <cell r="U128">
            <v>7812964.5999999996</v>
          </cell>
          <cell r="V128">
            <v>7956057.0200000005</v>
          </cell>
        </row>
        <row r="129">
          <cell r="A129" t="str">
            <v>531</v>
          </cell>
          <cell r="B129" t="str">
            <v>販売費</v>
          </cell>
          <cell r="C129" t="str">
            <v>A04</v>
          </cell>
          <cell r="D129" t="str">
            <v>04</v>
          </cell>
          <cell r="E129" t="str">
            <v>旅費交通費</v>
          </cell>
          <cell r="F129" t="str">
            <v>230|23000</v>
          </cell>
          <cell r="G129" t="str">
            <v>シンガポール支店</v>
          </cell>
          <cell r="H129" t="str">
            <v>アジア</v>
          </cell>
          <cell r="I129" t="str">
            <v>TC海外</v>
          </cell>
          <cell r="J129">
            <v>11694619.88743428</v>
          </cell>
          <cell r="K129">
            <v>974551.65728619008</v>
          </cell>
          <cell r="L129">
            <v>974551.65728619008</v>
          </cell>
          <cell r="M129">
            <v>974551.65728619008</v>
          </cell>
          <cell r="N129">
            <v>974551.65728619008</v>
          </cell>
          <cell r="O129">
            <v>974551.65728619008</v>
          </cell>
          <cell r="P129">
            <v>974551.65728619008</v>
          </cell>
          <cell r="Q129">
            <v>974551.65728619008</v>
          </cell>
          <cell r="R129">
            <v>974551.65728619008</v>
          </cell>
          <cell r="S129">
            <v>974551.65728619008</v>
          </cell>
          <cell r="T129">
            <v>974551.65728619008</v>
          </cell>
          <cell r="U129">
            <v>974551.65728619008</v>
          </cell>
          <cell r="V129">
            <v>974551.65728619008</v>
          </cell>
        </row>
        <row r="130">
          <cell r="A130" t="str">
            <v>531</v>
          </cell>
          <cell r="B130" t="str">
            <v>販売費</v>
          </cell>
          <cell r="C130" t="str">
            <v>A04</v>
          </cell>
          <cell r="D130" t="str">
            <v>04</v>
          </cell>
          <cell r="E130" t="str">
            <v>旅費交通費</v>
          </cell>
          <cell r="F130" t="str">
            <v>250|25000</v>
          </cell>
          <cell r="G130" t="str">
            <v>テルモ・タイランド</v>
          </cell>
          <cell r="H130" t="str">
            <v>アジア</v>
          </cell>
          <cell r="I130" t="str">
            <v>ASIA</v>
          </cell>
          <cell r="J130">
            <v>65384550.000023775</v>
          </cell>
          <cell r="K130">
            <v>5448712.50000198</v>
          </cell>
          <cell r="L130">
            <v>5448712.50000198</v>
          </cell>
          <cell r="M130">
            <v>5448712.50000198</v>
          </cell>
          <cell r="N130">
            <v>5448712.50000198</v>
          </cell>
          <cell r="O130">
            <v>5448712.50000198</v>
          </cell>
          <cell r="P130">
            <v>5448712.50000198</v>
          </cell>
          <cell r="Q130">
            <v>5448712.50000198</v>
          </cell>
          <cell r="R130">
            <v>5448712.50000198</v>
          </cell>
          <cell r="S130">
            <v>5448712.50000198</v>
          </cell>
          <cell r="T130">
            <v>5448712.50000198</v>
          </cell>
          <cell r="U130">
            <v>5448712.50000198</v>
          </cell>
          <cell r="V130">
            <v>5448712.50000198</v>
          </cell>
        </row>
        <row r="131">
          <cell r="A131" t="str">
            <v>531</v>
          </cell>
          <cell r="B131" t="str">
            <v>販売費</v>
          </cell>
          <cell r="C131" t="str">
            <v>A04</v>
          </cell>
          <cell r="D131" t="str">
            <v>04</v>
          </cell>
          <cell r="E131" t="str">
            <v>旅費交通費</v>
          </cell>
          <cell r="F131" t="str">
            <v>260|26000</v>
          </cell>
          <cell r="G131" t="str">
            <v>台北支店</v>
          </cell>
          <cell r="H131" t="str">
            <v>アジア</v>
          </cell>
          <cell r="I131" t="str">
            <v>TC海外</v>
          </cell>
          <cell r="J131">
            <v>10278972</v>
          </cell>
          <cell r="K131">
            <v>856581</v>
          </cell>
          <cell r="L131">
            <v>856581</v>
          </cell>
          <cell r="M131">
            <v>856581</v>
          </cell>
          <cell r="N131">
            <v>856581</v>
          </cell>
          <cell r="O131">
            <v>856581</v>
          </cell>
          <cell r="P131">
            <v>856581</v>
          </cell>
          <cell r="Q131">
            <v>856581</v>
          </cell>
          <cell r="R131">
            <v>856581</v>
          </cell>
          <cell r="S131">
            <v>856581</v>
          </cell>
          <cell r="T131">
            <v>856581</v>
          </cell>
          <cell r="U131">
            <v>856581</v>
          </cell>
          <cell r="V131">
            <v>856581</v>
          </cell>
        </row>
        <row r="132">
          <cell r="A132" t="str">
            <v>531</v>
          </cell>
          <cell r="B132" t="str">
            <v>販売費</v>
          </cell>
          <cell r="C132" t="str">
            <v>A04</v>
          </cell>
          <cell r="D132" t="str">
            <v>04</v>
          </cell>
          <cell r="E132" t="str">
            <v>旅費交通費</v>
          </cell>
          <cell r="F132" t="str">
            <v>270|27000</v>
          </cell>
          <cell r="G132" t="str">
            <v>クアラルンプール支店</v>
          </cell>
          <cell r="H132" t="str">
            <v>アジア</v>
          </cell>
          <cell r="I132" t="str">
            <v>TC海外</v>
          </cell>
          <cell r="J132">
            <v>10674989.499876</v>
          </cell>
          <cell r="K132">
            <v>889582.458323</v>
          </cell>
          <cell r="L132">
            <v>889582.458323</v>
          </cell>
          <cell r="M132">
            <v>889582.458323</v>
          </cell>
          <cell r="N132">
            <v>889582.458323</v>
          </cell>
          <cell r="O132">
            <v>889582.458323</v>
          </cell>
          <cell r="P132">
            <v>889582.458323</v>
          </cell>
          <cell r="Q132">
            <v>889582.458323</v>
          </cell>
          <cell r="R132">
            <v>889582.458323</v>
          </cell>
          <cell r="S132">
            <v>889582.458323</v>
          </cell>
          <cell r="T132">
            <v>889582.458323</v>
          </cell>
          <cell r="U132">
            <v>889582.458323</v>
          </cell>
          <cell r="V132">
            <v>889582.458323</v>
          </cell>
        </row>
        <row r="133">
          <cell r="A133" t="str">
            <v>531</v>
          </cell>
          <cell r="B133" t="str">
            <v>販売費</v>
          </cell>
          <cell r="C133" t="str">
            <v>A04</v>
          </cell>
          <cell r="D133" t="str">
            <v>04</v>
          </cell>
          <cell r="E133" t="str">
            <v>旅費交通費</v>
          </cell>
          <cell r="F133" t="str">
            <v>280|28000</v>
          </cell>
          <cell r="G133" t="str">
            <v>テルモ・インドネシア</v>
          </cell>
          <cell r="H133" t="str">
            <v>アジア</v>
          </cell>
          <cell r="I133" t="str">
            <v>ASIA</v>
          </cell>
          <cell r="J133">
            <v>27347760</v>
          </cell>
          <cell r="K133">
            <v>2278980</v>
          </cell>
          <cell r="L133">
            <v>2278980</v>
          </cell>
          <cell r="M133">
            <v>2278980</v>
          </cell>
          <cell r="N133">
            <v>2278980</v>
          </cell>
          <cell r="O133">
            <v>2278980</v>
          </cell>
          <cell r="P133">
            <v>2278980</v>
          </cell>
          <cell r="Q133">
            <v>2278980</v>
          </cell>
          <cell r="R133">
            <v>2278980</v>
          </cell>
          <cell r="S133">
            <v>2278980</v>
          </cell>
          <cell r="T133">
            <v>2278980</v>
          </cell>
          <cell r="U133">
            <v>2278980</v>
          </cell>
          <cell r="V133">
            <v>2278980</v>
          </cell>
        </row>
        <row r="134">
          <cell r="A134" t="str">
            <v>531</v>
          </cell>
          <cell r="B134" t="str">
            <v>販売費</v>
          </cell>
          <cell r="C134" t="str">
            <v>A04</v>
          </cell>
          <cell r="D134" t="str">
            <v>04</v>
          </cell>
          <cell r="E134" t="str">
            <v>旅費交通費</v>
          </cell>
          <cell r="F134" t="str">
            <v>290|29000</v>
          </cell>
          <cell r="G134" t="str">
            <v>テルモ・マーケティングフィリピン</v>
          </cell>
          <cell r="H134" t="str">
            <v>アジア</v>
          </cell>
          <cell r="I134" t="str">
            <v>ASIA</v>
          </cell>
          <cell r="J134">
            <v>5543289.2661680942</v>
          </cell>
          <cell r="K134">
            <v>110866.98165328501</v>
          </cell>
          <cell r="L134">
            <v>147823.72204938001</v>
          </cell>
          <cell r="M134">
            <v>250338.16628688498</v>
          </cell>
          <cell r="N134">
            <v>463171.74436071503</v>
          </cell>
          <cell r="O134">
            <v>524063.40844211</v>
          </cell>
          <cell r="P134">
            <v>508968.94682671002</v>
          </cell>
          <cell r="Q134">
            <v>528305.30590625491</v>
          </cell>
          <cell r="R134">
            <v>841772.09259893</v>
          </cell>
          <cell r="S134">
            <v>497774.284322155</v>
          </cell>
          <cell r="T134">
            <v>526134.82050945493</v>
          </cell>
          <cell r="U134">
            <v>622895.79178367497</v>
          </cell>
          <cell r="V134">
            <v>521174.00142854004</v>
          </cell>
        </row>
        <row r="135">
          <cell r="A135" t="str">
            <v>531</v>
          </cell>
          <cell r="B135" t="str">
            <v>販売費</v>
          </cell>
          <cell r="C135" t="str">
            <v>A04</v>
          </cell>
          <cell r="D135" t="str">
            <v>04</v>
          </cell>
          <cell r="E135" t="str">
            <v>旅費交通費</v>
          </cell>
          <cell r="F135" t="str">
            <v>300|30000</v>
          </cell>
          <cell r="G135" t="str">
            <v>テルモ・コリア</v>
          </cell>
          <cell r="H135" t="str">
            <v>アジア</v>
          </cell>
          <cell r="I135" t="str">
            <v>ASIA</v>
          </cell>
          <cell r="J135">
            <v>8471312.1899999995</v>
          </cell>
          <cell r="K135">
            <v>705942.68249999988</v>
          </cell>
          <cell r="L135">
            <v>705942.68249999988</v>
          </cell>
          <cell r="M135">
            <v>705942.68249999988</v>
          </cell>
          <cell r="N135">
            <v>705942.68249999988</v>
          </cell>
          <cell r="O135">
            <v>705942.68249999988</v>
          </cell>
          <cell r="P135">
            <v>705942.68249999988</v>
          </cell>
          <cell r="Q135">
            <v>705942.68249999988</v>
          </cell>
          <cell r="R135">
            <v>705942.68249999988</v>
          </cell>
          <cell r="S135">
            <v>705942.68249999988</v>
          </cell>
          <cell r="T135">
            <v>705942.68249999988</v>
          </cell>
          <cell r="U135">
            <v>705942.68249999988</v>
          </cell>
          <cell r="V135">
            <v>705942.68249999988</v>
          </cell>
        </row>
        <row r="136">
          <cell r="A136" t="str">
            <v>531</v>
          </cell>
          <cell r="B136" t="str">
            <v>販売費</v>
          </cell>
          <cell r="C136" t="str">
            <v>A04</v>
          </cell>
          <cell r="D136" t="str">
            <v>04</v>
          </cell>
          <cell r="E136" t="str">
            <v>旅費交通費</v>
          </cell>
          <cell r="F136" t="str">
            <v>320|32000</v>
          </cell>
          <cell r="G136" t="str">
            <v>テルモ・香港</v>
          </cell>
          <cell r="H136" t="str">
            <v>アジア</v>
          </cell>
          <cell r="I136" t="str">
            <v>ASIA</v>
          </cell>
          <cell r="J136">
            <v>87443358.600000009</v>
          </cell>
          <cell r="K136">
            <v>7287227</v>
          </cell>
          <cell r="L136">
            <v>7287227</v>
          </cell>
          <cell r="M136">
            <v>7287227</v>
          </cell>
          <cell r="N136">
            <v>7287227</v>
          </cell>
          <cell r="O136">
            <v>7287227</v>
          </cell>
          <cell r="P136">
            <v>7287227</v>
          </cell>
          <cell r="Q136">
            <v>7287227</v>
          </cell>
          <cell r="R136">
            <v>7287227</v>
          </cell>
          <cell r="S136">
            <v>7287227</v>
          </cell>
          <cell r="T136">
            <v>7287241.2000000002</v>
          </cell>
          <cell r="U136">
            <v>7287241.2000000002</v>
          </cell>
          <cell r="V136">
            <v>7283833.2000000002</v>
          </cell>
        </row>
        <row r="137">
          <cell r="A137" t="str">
            <v>531</v>
          </cell>
          <cell r="B137" t="str">
            <v>販売費</v>
          </cell>
          <cell r="C137" t="str">
            <v>A04</v>
          </cell>
          <cell r="D137" t="str">
            <v>04</v>
          </cell>
          <cell r="E137" t="str">
            <v>旅費交通費</v>
          </cell>
          <cell r="F137" t="str">
            <v>TC|TMPC</v>
          </cell>
          <cell r="G137" t="str">
            <v>長春泰尓茂医用器具販売</v>
          </cell>
          <cell r="H137" t="str">
            <v>アジア</v>
          </cell>
          <cell r="I137" t="str">
            <v>長春</v>
          </cell>
          <cell r="J137">
            <v>7527294</v>
          </cell>
          <cell r="K137">
            <v>713371</v>
          </cell>
          <cell r="L137">
            <v>496321</v>
          </cell>
          <cell r="M137">
            <v>713371</v>
          </cell>
          <cell r="N137">
            <v>617869</v>
          </cell>
          <cell r="O137">
            <v>617869</v>
          </cell>
          <cell r="P137">
            <v>617869</v>
          </cell>
          <cell r="Q137">
            <v>487639</v>
          </cell>
          <cell r="R137">
            <v>632339</v>
          </cell>
          <cell r="S137">
            <v>777039</v>
          </cell>
          <cell r="T137">
            <v>762569</v>
          </cell>
          <cell r="U137">
            <v>473169</v>
          </cell>
          <cell r="V137">
            <v>617869</v>
          </cell>
        </row>
        <row r="138">
          <cell r="A138" t="str">
            <v>531</v>
          </cell>
          <cell r="B138" t="str">
            <v>販売費</v>
          </cell>
          <cell r="C138" t="str">
            <v>A04</v>
          </cell>
          <cell r="D138" t="str">
            <v>04</v>
          </cell>
          <cell r="E138" t="str">
            <v>旅費交通費</v>
          </cell>
          <cell r="F138" t="str">
            <v>TMPH|TMPH</v>
          </cell>
          <cell r="G138" t="str">
            <v>泰尓茂医療産品(杭州)</v>
          </cell>
          <cell r="H138" t="str">
            <v>アジア</v>
          </cell>
          <cell r="I138" t="str">
            <v>杭州</v>
          </cell>
          <cell r="J138">
            <v>12461983.579355</v>
          </cell>
          <cell r="K138">
            <v>994088.99565900001</v>
          </cell>
          <cell r="L138">
            <v>1676045.6256590001</v>
          </cell>
          <cell r="M138">
            <v>829130.99565900001</v>
          </cell>
          <cell r="N138">
            <v>821895.99565899989</v>
          </cell>
          <cell r="O138">
            <v>1002770.9956589999</v>
          </cell>
          <cell r="P138">
            <v>894245.99565900012</v>
          </cell>
          <cell r="Q138">
            <v>1606169.9971059998</v>
          </cell>
          <cell r="R138">
            <v>677195.99565899989</v>
          </cell>
          <cell r="S138">
            <v>829130.99565900001</v>
          </cell>
          <cell r="T138">
            <v>966595.99710599997</v>
          </cell>
          <cell r="U138">
            <v>1400695.9942119999</v>
          </cell>
          <cell r="V138">
            <v>764015.99565900001</v>
          </cell>
        </row>
        <row r="139">
          <cell r="A139" t="str">
            <v>531</v>
          </cell>
          <cell r="B139" t="str">
            <v>販売費</v>
          </cell>
          <cell r="C139" t="str">
            <v>A04</v>
          </cell>
          <cell r="D139" t="str">
            <v>04</v>
          </cell>
          <cell r="E139" t="str">
            <v>旅費交通費</v>
          </cell>
          <cell r="F139" t="str">
            <v>TPL|TPL</v>
          </cell>
          <cell r="G139" t="str">
            <v>テルモペンポール</v>
          </cell>
          <cell r="H139" t="str">
            <v>アジア</v>
          </cell>
          <cell r="I139" t="str">
            <v>TPL</v>
          </cell>
          <cell r="J139">
            <v>21525000</v>
          </cell>
          <cell r="K139">
            <v>1250000</v>
          </cell>
          <cell r="L139">
            <v>1250000</v>
          </cell>
          <cell r="M139">
            <v>1500000</v>
          </cell>
          <cell r="N139">
            <v>1500000</v>
          </cell>
          <cell r="O139">
            <v>1500000</v>
          </cell>
          <cell r="P139">
            <v>2000000</v>
          </cell>
          <cell r="Q139">
            <v>2000000</v>
          </cell>
          <cell r="R139">
            <v>2000000</v>
          </cell>
          <cell r="S139">
            <v>2250000</v>
          </cell>
          <cell r="T139">
            <v>2000000</v>
          </cell>
          <cell r="U139">
            <v>2000000</v>
          </cell>
          <cell r="V139">
            <v>2275000</v>
          </cell>
        </row>
        <row r="140">
          <cell r="A140" t="str">
            <v>531</v>
          </cell>
          <cell r="B140" t="str">
            <v>販売費</v>
          </cell>
          <cell r="C140" t="str">
            <v>A04</v>
          </cell>
          <cell r="D140" t="str">
            <v>04</v>
          </cell>
          <cell r="E140" t="str">
            <v>旅費交通費</v>
          </cell>
          <cell r="F140" t="str">
            <v>TVC|TVC</v>
          </cell>
          <cell r="G140" t="str">
            <v>テルモベトナム</v>
          </cell>
          <cell r="H140" t="str">
            <v>アジア</v>
          </cell>
          <cell r="I140" t="str">
            <v>TVC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 t="str">
            <v>531</v>
          </cell>
          <cell r="B141" t="str">
            <v>販売費</v>
          </cell>
          <cell r="C141" t="str">
            <v>A04</v>
          </cell>
          <cell r="D141" t="str">
            <v>04</v>
          </cell>
          <cell r="E141" t="str">
            <v>旅費交通費</v>
          </cell>
          <cell r="F141" t="str">
            <v>TEX|Solo</v>
          </cell>
          <cell r="G141" t="str">
            <v>TE 単体</v>
          </cell>
          <cell r="H141" t="str">
            <v>欧州</v>
          </cell>
          <cell r="I141" t="str">
            <v>欧州</v>
          </cell>
          <cell r="J141">
            <v>1086718602.4819999</v>
          </cell>
          <cell r="K141">
            <v>100461176.15200001</v>
          </cell>
          <cell r="L141">
            <v>89179698</v>
          </cell>
          <cell r="M141">
            <v>87160384.572500005</v>
          </cell>
          <cell r="N141">
            <v>85285811.682000011</v>
          </cell>
          <cell r="O141">
            <v>80799911.099000007</v>
          </cell>
          <cell r="P141">
            <v>92284897.446999997</v>
          </cell>
          <cell r="Q141">
            <v>93844987.406499982</v>
          </cell>
          <cell r="R141">
            <v>93705938.206499979</v>
          </cell>
          <cell r="S141">
            <v>89428438.192000002</v>
          </cell>
          <cell r="T141">
            <v>90008438.191999987</v>
          </cell>
          <cell r="U141">
            <v>91543269.745999992</v>
          </cell>
          <cell r="V141">
            <v>93015651.786500007</v>
          </cell>
        </row>
        <row r="142">
          <cell r="A142" t="str">
            <v>531</v>
          </cell>
          <cell r="B142" t="str">
            <v>販売費</v>
          </cell>
          <cell r="C142" t="str">
            <v>A04</v>
          </cell>
          <cell r="D142" t="str">
            <v>04</v>
          </cell>
          <cell r="E142" t="str">
            <v>旅費交通費</v>
          </cell>
          <cell r="F142" t="str">
            <v>VAK|VAK</v>
          </cell>
          <cell r="G142" t="str">
            <v>バスクテック英国</v>
          </cell>
          <cell r="H142" t="str">
            <v>欧州</v>
          </cell>
          <cell r="I142" t="str">
            <v>欧州</v>
          </cell>
          <cell r="J142">
            <v>251011013</v>
          </cell>
          <cell r="K142">
            <v>21265917.75</v>
          </cell>
          <cell r="L142">
            <v>19945917.75</v>
          </cell>
          <cell r="M142">
            <v>20825917.75</v>
          </cell>
          <cell r="N142">
            <v>19945917.75</v>
          </cell>
          <cell r="O142">
            <v>19945917.75</v>
          </cell>
          <cell r="P142">
            <v>21045917.75</v>
          </cell>
          <cell r="Q142">
            <v>21045917.75</v>
          </cell>
          <cell r="R142">
            <v>21265917.75</v>
          </cell>
          <cell r="S142">
            <v>21045917.75</v>
          </cell>
          <cell r="T142">
            <v>20825917.75</v>
          </cell>
          <cell r="U142">
            <v>22365917.75</v>
          </cell>
          <cell r="V142">
            <v>21485917.75</v>
          </cell>
        </row>
        <row r="143">
          <cell r="A143" t="str">
            <v>531</v>
          </cell>
          <cell r="B143" t="str">
            <v>販売費</v>
          </cell>
          <cell r="C143" t="str">
            <v>A04</v>
          </cell>
          <cell r="D143" t="str">
            <v>04</v>
          </cell>
          <cell r="E143" t="str">
            <v>旅費交通費</v>
          </cell>
          <cell r="F143" t="str">
            <v>TC|IKK</v>
          </cell>
          <cell r="G143" t="str">
            <v>医器研</v>
          </cell>
          <cell r="H143" t="str">
            <v>日本</v>
          </cell>
          <cell r="I143" t="str">
            <v>日本</v>
          </cell>
          <cell r="J143">
            <v>1920000</v>
          </cell>
          <cell r="K143">
            <v>160000</v>
          </cell>
          <cell r="L143">
            <v>160000</v>
          </cell>
          <cell r="M143">
            <v>160000</v>
          </cell>
          <cell r="N143">
            <v>160000</v>
          </cell>
          <cell r="O143">
            <v>160000</v>
          </cell>
          <cell r="P143">
            <v>160000</v>
          </cell>
          <cell r="Q143">
            <v>160000</v>
          </cell>
          <cell r="R143">
            <v>160000</v>
          </cell>
          <cell r="S143">
            <v>160000</v>
          </cell>
          <cell r="T143">
            <v>160000</v>
          </cell>
          <cell r="U143">
            <v>160000</v>
          </cell>
          <cell r="V143">
            <v>160000</v>
          </cell>
        </row>
        <row r="144">
          <cell r="A144" t="str">
            <v>531</v>
          </cell>
          <cell r="B144" t="str">
            <v>販売費</v>
          </cell>
          <cell r="C144" t="str">
            <v>A04</v>
          </cell>
          <cell r="D144" t="str">
            <v>04</v>
          </cell>
          <cell r="E144" t="str">
            <v>旅費交通費</v>
          </cell>
          <cell r="F144" t="str">
            <v>TC|Solo</v>
          </cell>
          <cell r="G144" t="str">
            <v>TC国内 単体</v>
          </cell>
          <cell r="H144" t="str">
            <v>日本</v>
          </cell>
          <cell r="I144" t="str">
            <v>日本</v>
          </cell>
          <cell r="J144">
            <v>1852148660.0000997</v>
          </cell>
          <cell r="K144">
            <v>182354726.50490001</v>
          </cell>
          <cell r="L144">
            <v>148851226.3969</v>
          </cell>
          <cell r="M144">
            <v>149017962.74790001</v>
          </cell>
          <cell r="N144">
            <v>150097962.45030001</v>
          </cell>
          <cell r="O144">
            <v>148060266.59040001</v>
          </cell>
          <cell r="P144">
            <v>151902302.83219999</v>
          </cell>
          <cell r="Q144">
            <v>158453682.4188</v>
          </cell>
          <cell r="R144">
            <v>151859220.9492</v>
          </cell>
          <cell r="S144">
            <v>151636625.9183</v>
          </cell>
          <cell r="T144">
            <v>151688719.08419999</v>
          </cell>
          <cell r="U144">
            <v>152231192.36320001</v>
          </cell>
          <cell r="V144">
            <v>155994771.74380001</v>
          </cell>
        </row>
        <row r="145">
          <cell r="A145" t="str">
            <v>531</v>
          </cell>
          <cell r="B145" t="str">
            <v>販売費</v>
          </cell>
          <cell r="C145" t="str">
            <v>A04</v>
          </cell>
          <cell r="D145" t="str">
            <v>04</v>
          </cell>
          <cell r="E145" t="str">
            <v>旅費交通費</v>
          </cell>
          <cell r="F145" t="str">
            <v>TC|TMK</v>
          </cell>
          <cell r="G145" t="str">
            <v>テルモメディカルケア</v>
          </cell>
          <cell r="H145" t="str">
            <v>日本</v>
          </cell>
          <cell r="I145" t="str">
            <v>日本</v>
          </cell>
          <cell r="J145">
            <v>126000000</v>
          </cell>
          <cell r="K145">
            <v>10500000</v>
          </cell>
          <cell r="L145">
            <v>10500000</v>
          </cell>
          <cell r="M145">
            <v>10500000</v>
          </cell>
          <cell r="N145">
            <v>10500000</v>
          </cell>
          <cell r="O145">
            <v>10500000</v>
          </cell>
          <cell r="P145">
            <v>10500000</v>
          </cell>
          <cell r="Q145">
            <v>10500000</v>
          </cell>
          <cell r="R145">
            <v>10500000</v>
          </cell>
          <cell r="S145">
            <v>10500000</v>
          </cell>
          <cell r="T145">
            <v>10500000</v>
          </cell>
          <cell r="U145">
            <v>10500000</v>
          </cell>
          <cell r="V145">
            <v>10500000</v>
          </cell>
        </row>
        <row r="146">
          <cell r="A146" t="str">
            <v>531</v>
          </cell>
          <cell r="B146" t="str">
            <v>販売費</v>
          </cell>
          <cell r="C146" t="str">
            <v>A04</v>
          </cell>
          <cell r="D146" t="str">
            <v>04</v>
          </cell>
          <cell r="E146" t="str">
            <v>旅費交通費</v>
          </cell>
          <cell r="F146" t="str">
            <v>TC|MV</v>
          </cell>
          <cell r="G146" t="str">
            <v>マイクロベンション</v>
          </cell>
          <cell r="H146" t="str">
            <v>米州</v>
          </cell>
          <cell r="I146" t="str">
            <v>米州</v>
          </cell>
          <cell r="J146">
            <v>524590000</v>
          </cell>
          <cell r="K146">
            <v>42900000</v>
          </cell>
          <cell r="L146">
            <v>42955000</v>
          </cell>
          <cell r="M146">
            <v>43505000</v>
          </cell>
          <cell r="N146">
            <v>43285000</v>
          </cell>
          <cell r="O146">
            <v>43285000</v>
          </cell>
          <cell r="P146">
            <v>44220000</v>
          </cell>
          <cell r="Q146">
            <v>44000000</v>
          </cell>
          <cell r="R146">
            <v>44000000</v>
          </cell>
          <cell r="S146">
            <v>44220000</v>
          </cell>
          <cell r="T146">
            <v>44000000</v>
          </cell>
          <cell r="U146">
            <v>44000000</v>
          </cell>
          <cell r="V146">
            <v>44220000</v>
          </cell>
        </row>
        <row r="147">
          <cell r="A147" t="str">
            <v>531</v>
          </cell>
          <cell r="B147" t="str">
            <v>販売費</v>
          </cell>
          <cell r="C147" t="str">
            <v>A04</v>
          </cell>
          <cell r="D147" t="str">
            <v>04</v>
          </cell>
          <cell r="E147" t="str">
            <v>旅費交通費</v>
          </cell>
          <cell r="F147" t="str">
            <v>TC|THI</v>
          </cell>
          <cell r="G147" t="str">
            <v>テルモハート</v>
          </cell>
          <cell r="H147" t="str">
            <v>米州</v>
          </cell>
          <cell r="I147" t="str">
            <v>米州</v>
          </cell>
          <cell r="J147">
            <v>69850000.043999985</v>
          </cell>
          <cell r="K147">
            <v>5820833.3370000003</v>
          </cell>
          <cell r="L147">
            <v>5820833.3370000003</v>
          </cell>
          <cell r="M147">
            <v>5820833.3370000003</v>
          </cell>
          <cell r="N147">
            <v>5820833.3370000003</v>
          </cell>
          <cell r="O147">
            <v>5820833.3370000003</v>
          </cell>
          <cell r="P147">
            <v>5820833.3370000003</v>
          </cell>
          <cell r="Q147">
            <v>5820833.3370000003</v>
          </cell>
          <cell r="R147">
            <v>5820833.3370000003</v>
          </cell>
          <cell r="S147">
            <v>5820833.3370000003</v>
          </cell>
          <cell r="T147">
            <v>5820833.3370000003</v>
          </cell>
          <cell r="U147">
            <v>5820833.3370000003</v>
          </cell>
          <cell r="V147">
            <v>5820833.3370000003</v>
          </cell>
        </row>
        <row r="148">
          <cell r="A148" t="str">
            <v>531</v>
          </cell>
          <cell r="B148" t="str">
            <v>販売費</v>
          </cell>
          <cell r="C148" t="str">
            <v>A04</v>
          </cell>
          <cell r="D148" t="str">
            <v>04</v>
          </cell>
          <cell r="E148" t="str">
            <v>旅費交通費</v>
          </cell>
          <cell r="F148" t="str">
            <v>TCV|Solo</v>
          </cell>
          <cell r="G148" t="str">
            <v>TCVS単体</v>
          </cell>
          <cell r="H148" t="str">
            <v>米州</v>
          </cell>
          <cell r="I148" t="str">
            <v>米州</v>
          </cell>
          <cell r="J148">
            <v>688567440</v>
          </cell>
          <cell r="K148">
            <v>57753630</v>
          </cell>
          <cell r="L148">
            <v>57698630</v>
          </cell>
          <cell r="M148">
            <v>57522740</v>
          </cell>
          <cell r="N148">
            <v>56741630</v>
          </cell>
          <cell r="O148">
            <v>56675630</v>
          </cell>
          <cell r="P148">
            <v>57621740</v>
          </cell>
          <cell r="Q148">
            <v>57632630</v>
          </cell>
          <cell r="R148">
            <v>57566630</v>
          </cell>
          <cell r="S148">
            <v>56400740</v>
          </cell>
          <cell r="T148">
            <v>57181630</v>
          </cell>
          <cell r="U148">
            <v>57434850</v>
          </cell>
          <cell r="V148">
            <v>58336960</v>
          </cell>
        </row>
        <row r="149">
          <cell r="A149" t="str">
            <v>531</v>
          </cell>
          <cell r="B149" t="str">
            <v>販売費</v>
          </cell>
          <cell r="C149" t="str">
            <v>A04</v>
          </cell>
          <cell r="D149" t="str">
            <v>04</v>
          </cell>
          <cell r="E149" t="str">
            <v>旅費交通費</v>
          </cell>
          <cell r="F149" t="str">
            <v>TLAC|010</v>
          </cell>
          <cell r="G149" t="str">
            <v>テルモラテンアメリカ</v>
          </cell>
          <cell r="H149" t="str">
            <v>米州</v>
          </cell>
          <cell r="I149" t="str">
            <v>米州</v>
          </cell>
          <cell r="J149">
            <v>130859141.01865001</v>
          </cell>
          <cell r="K149">
            <v>11035553.419220001</v>
          </cell>
          <cell r="L149">
            <v>11307723.418640001</v>
          </cell>
          <cell r="M149">
            <v>11638383.418640001</v>
          </cell>
          <cell r="N149">
            <v>10851553.418529999</v>
          </cell>
          <cell r="O149">
            <v>10580953.418310001</v>
          </cell>
          <cell r="P149">
            <v>11006653.418090001</v>
          </cell>
          <cell r="Q149">
            <v>10580953.418310001</v>
          </cell>
          <cell r="R149">
            <v>10580953.418310001</v>
          </cell>
          <cell r="S149">
            <v>10816353.417649999</v>
          </cell>
          <cell r="T149">
            <v>10939553.41732</v>
          </cell>
          <cell r="U149">
            <v>10580953.418310001</v>
          </cell>
          <cell r="V149">
            <v>10939553.41732</v>
          </cell>
        </row>
        <row r="150">
          <cell r="A150" t="str">
            <v>531</v>
          </cell>
          <cell r="B150" t="str">
            <v>販売費</v>
          </cell>
          <cell r="C150" t="str">
            <v>A04</v>
          </cell>
          <cell r="D150" t="str">
            <v>04</v>
          </cell>
          <cell r="E150" t="str">
            <v>旅費交通費</v>
          </cell>
          <cell r="F150" t="str">
            <v>TMC|Solo</v>
          </cell>
          <cell r="G150" t="str">
            <v>TMC単体</v>
          </cell>
          <cell r="H150" t="str">
            <v>米州</v>
          </cell>
          <cell r="I150" t="str">
            <v>米州</v>
          </cell>
          <cell r="J150">
            <v>539737879.95599997</v>
          </cell>
          <cell r="K150">
            <v>39764156.663000003</v>
          </cell>
          <cell r="L150">
            <v>49334156.663000003</v>
          </cell>
          <cell r="M150">
            <v>43878156.663000003</v>
          </cell>
          <cell r="N150">
            <v>43878156.663000003</v>
          </cell>
          <cell r="O150">
            <v>46078156.663000003</v>
          </cell>
          <cell r="P150">
            <v>41678156.663000003</v>
          </cell>
          <cell r="Q150">
            <v>49994156.663000003</v>
          </cell>
          <cell r="R150">
            <v>44978156.663000003</v>
          </cell>
          <cell r="S150">
            <v>43878156.663000003</v>
          </cell>
          <cell r="T150">
            <v>45198156.663000003</v>
          </cell>
          <cell r="U150">
            <v>44164156.663000003</v>
          </cell>
          <cell r="V150">
            <v>46914156.663000003</v>
          </cell>
        </row>
        <row r="151">
          <cell r="A151" t="str">
            <v>533</v>
          </cell>
          <cell r="B151" t="str">
            <v>間接費/本社費用</v>
          </cell>
          <cell r="C151" t="str">
            <v>C04</v>
          </cell>
          <cell r="D151" t="str">
            <v>04</v>
          </cell>
          <cell r="E151" t="str">
            <v>旅費交通費</v>
          </cell>
          <cell r="F151" t="str">
            <v>TEX|Solo</v>
          </cell>
          <cell r="G151" t="str">
            <v>TE 単体</v>
          </cell>
          <cell r="H151" t="str">
            <v>欧州</v>
          </cell>
          <cell r="I151" t="str">
            <v>欧州</v>
          </cell>
          <cell r="J151">
            <v>146913709.36200002</v>
          </cell>
          <cell r="K151">
            <v>10475075.195499999</v>
          </cell>
          <cell r="L151">
            <v>12419107.581</v>
          </cell>
          <cell r="M151">
            <v>12222587.456999999</v>
          </cell>
          <cell r="N151">
            <v>12189384.9365</v>
          </cell>
          <cell r="O151">
            <v>12321348.030000001</v>
          </cell>
          <cell r="P151">
            <v>12560396.132000001</v>
          </cell>
          <cell r="Q151">
            <v>12451363.701000001</v>
          </cell>
          <cell r="R151">
            <v>12498448.043</v>
          </cell>
          <cell r="S151">
            <v>12337695.286500001</v>
          </cell>
          <cell r="T151">
            <v>12437384.816500001</v>
          </cell>
          <cell r="U151">
            <v>12422092.377</v>
          </cell>
          <cell r="V151">
            <v>12578825.806000002</v>
          </cell>
        </row>
        <row r="152">
          <cell r="A152" t="str">
            <v>533</v>
          </cell>
          <cell r="B152" t="str">
            <v>間接費/本社費用</v>
          </cell>
          <cell r="C152" t="str">
            <v>C04</v>
          </cell>
          <cell r="D152" t="str">
            <v>04</v>
          </cell>
          <cell r="E152" t="str">
            <v>旅費交通費</v>
          </cell>
          <cell r="F152" t="str">
            <v>TC|Solo</v>
          </cell>
          <cell r="G152" t="str">
            <v>TC国内 単体</v>
          </cell>
          <cell r="H152" t="str">
            <v>日本</v>
          </cell>
          <cell r="I152" t="str">
            <v>日本</v>
          </cell>
          <cell r="J152">
            <v>707411166</v>
          </cell>
          <cell r="K152">
            <v>57737701</v>
          </cell>
          <cell r="L152">
            <v>59640047</v>
          </cell>
          <cell r="M152">
            <v>61943701</v>
          </cell>
          <cell r="N152">
            <v>59066100</v>
          </cell>
          <cell r="O152">
            <v>52572927</v>
          </cell>
          <cell r="P152">
            <v>57505602</v>
          </cell>
          <cell r="Q152">
            <v>61019836</v>
          </cell>
          <cell r="R152">
            <v>55634500</v>
          </cell>
          <cell r="S152">
            <v>61418101</v>
          </cell>
          <cell r="T152">
            <v>57232501</v>
          </cell>
          <cell r="U152">
            <v>58315546</v>
          </cell>
          <cell r="V152">
            <v>65324604</v>
          </cell>
        </row>
        <row r="153">
          <cell r="A153" t="str">
            <v>533</v>
          </cell>
          <cell r="B153" t="str">
            <v>間接費/本社費用</v>
          </cell>
          <cell r="C153" t="str">
            <v>C04</v>
          </cell>
          <cell r="D153" t="str">
            <v>04</v>
          </cell>
          <cell r="E153" t="str">
            <v>旅費交通費</v>
          </cell>
          <cell r="F153" t="str">
            <v>TMC|Solo</v>
          </cell>
          <cell r="G153" t="str">
            <v>TMC単体</v>
          </cell>
          <cell r="H153" t="str">
            <v>米州</v>
          </cell>
          <cell r="I153" t="str">
            <v>米州</v>
          </cell>
          <cell r="J153">
            <v>38385599.692000009</v>
          </cell>
          <cell r="K153">
            <v>2836716.6410000003</v>
          </cell>
          <cell r="L153">
            <v>2836716.6410000003</v>
          </cell>
          <cell r="M153">
            <v>2847716.6410000003</v>
          </cell>
          <cell r="N153">
            <v>3386716.6410000008</v>
          </cell>
          <cell r="O153">
            <v>3419716.6410000008</v>
          </cell>
          <cell r="P153">
            <v>3430716.6410000008</v>
          </cell>
          <cell r="Q153">
            <v>3573716.6410000008</v>
          </cell>
          <cell r="R153">
            <v>3430716.6410000008</v>
          </cell>
          <cell r="S153">
            <v>2880716.6410000003</v>
          </cell>
          <cell r="T153">
            <v>3430716.6410000008</v>
          </cell>
          <cell r="U153">
            <v>3430716.6410000008</v>
          </cell>
          <cell r="V153">
            <v>2880716.6410000003</v>
          </cell>
        </row>
        <row r="154">
          <cell r="J154">
            <v>6570365008.197608</v>
          </cell>
          <cell r="K154">
            <v>582618355.5380435</v>
          </cell>
          <cell r="L154">
            <v>545203789.03335965</v>
          </cell>
          <cell r="M154">
            <v>541485765.64709711</v>
          </cell>
          <cell r="N154">
            <v>534551545.5164609</v>
          </cell>
          <cell r="O154">
            <v>524244905.83092231</v>
          </cell>
          <cell r="P154">
            <v>543477842.06088686</v>
          </cell>
          <cell r="Q154">
            <v>562264733.53673339</v>
          </cell>
          <cell r="R154">
            <v>544442163.99437904</v>
          </cell>
          <cell r="S154">
            <v>543187064.3835423</v>
          </cell>
          <cell r="T154">
            <v>542133706.81674671</v>
          </cell>
          <cell r="U154">
            <v>545865845.17961693</v>
          </cell>
          <cell r="V154">
            <v>560889290.65981877</v>
          </cell>
        </row>
        <row r="156">
          <cell r="A156" t="str">
            <v>531</v>
          </cell>
          <cell r="B156" t="str">
            <v>販売費</v>
          </cell>
          <cell r="C156" t="str">
            <v>A05</v>
          </cell>
          <cell r="D156" t="str">
            <v>05</v>
          </cell>
          <cell r="E156" t="str">
            <v>その他</v>
          </cell>
          <cell r="F156" t="str">
            <v>150|15000</v>
          </cell>
          <cell r="G156" t="str">
            <v>ドバイ支店</v>
          </cell>
          <cell r="H156" t="str">
            <v>アジア</v>
          </cell>
          <cell r="I156" t="str">
            <v>TC海外</v>
          </cell>
          <cell r="J156">
            <v>112200000</v>
          </cell>
          <cell r="K156">
            <v>20130000</v>
          </cell>
          <cell r="L156">
            <v>12540000</v>
          </cell>
          <cell r="M156">
            <v>13750000</v>
          </cell>
          <cell r="N156">
            <v>10560000</v>
          </cell>
          <cell r="O156">
            <v>11110000</v>
          </cell>
          <cell r="P156">
            <v>8580000</v>
          </cell>
          <cell r="Q156">
            <v>6545000</v>
          </cell>
          <cell r="R156">
            <v>7095000</v>
          </cell>
          <cell r="S156">
            <v>6215000</v>
          </cell>
          <cell r="T156">
            <v>5445000</v>
          </cell>
          <cell r="U156">
            <v>5115000</v>
          </cell>
          <cell r="V156">
            <v>5115000</v>
          </cell>
        </row>
        <row r="157">
          <cell r="A157" t="str">
            <v>531</v>
          </cell>
          <cell r="B157" t="str">
            <v>販売費</v>
          </cell>
          <cell r="C157" t="str">
            <v>A05</v>
          </cell>
          <cell r="D157" t="str">
            <v>05</v>
          </cell>
          <cell r="E157" t="str">
            <v>その他</v>
          </cell>
          <cell r="F157" t="str">
            <v>210|21000</v>
          </cell>
          <cell r="G157" t="str">
            <v>オーストラリア支店</v>
          </cell>
          <cell r="H157" t="str">
            <v>アジア</v>
          </cell>
          <cell r="I157" t="str">
            <v>TC海外</v>
          </cell>
          <cell r="J157">
            <v>214626698.58000004</v>
          </cell>
          <cell r="K157">
            <v>17862435.800000001</v>
          </cell>
          <cell r="L157">
            <v>17862435.800000001</v>
          </cell>
          <cell r="M157">
            <v>17862435.800000001</v>
          </cell>
          <cell r="N157">
            <v>17862435.800000001</v>
          </cell>
          <cell r="O157">
            <v>17862435.800000001</v>
          </cell>
          <cell r="P157">
            <v>17862435.800000001</v>
          </cell>
          <cell r="Q157">
            <v>17862435.800000001</v>
          </cell>
          <cell r="R157">
            <v>17862435.800000001</v>
          </cell>
          <cell r="S157">
            <v>17862435.800000001</v>
          </cell>
          <cell r="T157">
            <v>17862435.800000001</v>
          </cell>
          <cell r="U157">
            <v>17862435.800000001</v>
          </cell>
          <cell r="V157">
            <v>18139904.779999997</v>
          </cell>
        </row>
        <row r="158">
          <cell r="A158" t="str">
            <v>531</v>
          </cell>
          <cell r="B158" t="str">
            <v>販売費</v>
          </cell>
          <cell r="C158" t="str">
            <v>A05</v>
          </cell>
          <cell r="D158" t="str">
            <v>05</v>
          </cell>
          <cell r="E158" t="str">
            <v>その他</v>
          </cell>
          <cell r="F158" t="str">
            <v>230|23000</v>
          </cell>
          <cell r="G158" t="str">
            <v>シンガポール支店</v>
          </cell>
          <cell r="H158" t="str">
            <v>アジア</v>
          </cell>
          <cell r="I158" t="str">
            <v>TC海外</v>
          </cell>
          <cell r="J158">
            <v>45539469.770037115</v>
          </cell>
          <cell r="K158">
            <v>3794955.8141697599</v>
          </cell>
          <cell r="L158">
            <v>3794955.8141697599</v>
          </cell>
          <cell r="M158">
            <v>3794955.8141697599</v>
          </cell>
          <cell r="N158">
            <v>3794955.8141697599</v>
          </cell>
          <cell r="O158">
            <v>3794955.8141697599</v>
          </cell>
          <cell r="P158">
            <v>3794955.8141697599</v>
          </cell>
          <cell r="Q158">
            <v>3794955.8141697599</v>
          </cell>
          <cell r="R158">
            <v>3794955.8141697599</v>
          </cell>
          <cell r="S158">
            <v>3794955.8141697599</v>
          </cell>
          <cell r="T158">
            <v>3794955.8141697599</v>
          </cell>
          <cell r="U158">
            <v>3794955.8141697599</v>
          </cell>
          <cell r="V158">
            <v>3794955.8141697599</v>
          </cell>
        </row>
        <row r="159">
          <cell r="A159" t="str">
            <v>531</v>
          </cell>
          <cell r="B159" t="str">
            <v>販売費</v>
          </cell>
          <cell r="C159" t="str">
            <v>A05</v>
          </cell>
          <cell r="D159" t="str">
            <v>05</v>
          </cell>
          <cell r="E159" t="str">
            <v>その他</v>
          </cell>
          <cell r="F159" t="str">
            <v>250|25000</v>
          </cell>
          <cell r="G159" t="str">
            <v>テルモ・タイランド</v>
          </cell>
          <cell r="H159" t="str">
            <v>アジア</v>
          </cell>
          <cell r="I159" t="str">
            <v>ASIA</v>
          </cell>
          <cell r="J159">
            <v>71648279.999952465</v>
          </cell>
          <cell r="K159">
            <v>5970689.99999604</v>
          </cell>
          <cell r="L159">
            <v>5970689.99999604</v>
          </cell>
          <cell r="M159">
            <v>5970689.99999604</v>
          </cell>
          <cell r="N159">
            <v>5970689.99999604</v>
          </cell>
          <cell r="O159">
            <v>5970689.99999604</v>
          </cell>
          <cell r="P159">
            <v>5970689.99999604</v>
          </cell>
          <cell r="Q159">
            <v>5970689.99999604</v>
          </cell>
          <cell r="R159">
            <v>5970689.99999604</v>
          </cell>
          <cell r="S159">
            <v>5970689.99999604</v>
          </cell>
          <cell r="T159">
            <v>5970689.99999604</v>
          </cell>
          <cell r="U159">
            <v>5970689.99999604</v>
          </cell>
          <cell r="V159">
            <v>5970689.99999604</v>
          </cell>
        </row>
        <row r="160">
          <cell r="A160" t="str">
            <v>531</v>
          </cell>
          <cell r="B160" t="str">
            <v>販売費</v>
          </cell>
          <cell r="C160" t="str">
            <v>A05</v>
          </cell>
          <cell r="D160" t="str">
            <v>05</v>
          </cell>
          <cell r="E160" t="str">
            <v>その他</v>
          </cell>
          <cell r="F160" t="str">
            <v>260|26000</v>
          </cell>
          <cell r="G160" t="str">
            <v>台北支店</v>
          </cell>
          <cell r="H160" t="str">
            <v>アジア</v>
          </cell>
          <cell r="I160" t="str">
            <v>TC海外</v>
          </cell>
          <cell r="J160">
            <v>88007865</v>
          </cell>
          <cell r="K160">
            <v>11227500.471000001</v>
          </cell>
          <cell r="L160">
            <v>4748691.75</v>
          </cell>
          <cell r="M160">
            <v>4215411.75</v>
          </cell>
          <cell r="N160">
            <v>5883718.2360000005</v>
          </cell>
          <cell r="O160">
            <v>4215411.75</v>
          </cell>
          <cell r="P160">
            <v>4748691.75</v>
          </cell>
          <cell r="Q160">
            <v>9644212.1490000002</v>
          </cell>
          <cell r="R160">
            <v>11414691.75</v>
          </cell>
          <cell r="S160">
            <v>4215411.75</v>
          </cell>
          <cell r="T160">
            <v>14837076.144000001</v>
          </cell>
          <cell r="U160">
            <v>4215411.75</v>
          </cell>
          <cell r="V160">
            <v>8641635.75</v>
          </cell>
        </row>
        <row r="161">
          <cell r="A161" t="str">
            <v>531</v>
          </cell>
          <cell r="B161" t="str">
            <v>販売費</v>
          </cell>
          <cell r="C161" t="str">
            <v>A05</v>
          </cell>
          <cell r="D161" t="str">
            <v>05</v>
          </cell>
          <cell r="E161" t="str">
            <v>その他</v>
          </cell>
          <cell r="F161" t="str">
            <v>270|27000</v>
          </cell>
          <cell r="G161" t="str">
            <v>クアラルンプール支店</v>
          </cell>
          <cell r="H161" t="str">
            <v>アジア</v>
          </cell>
          <cell r="I161" t="str">
            <v>TC海外</v>
          </cell>
          <cell r="J161">
            <v>23468209.000248</v>
          </cell>
          <cell r="K161">
            <v>1955684.083354</v>
          </cell>
          <cell r="L161">
            <v>1955684.083354</v>
          </cell>
          <cell r="M161">
            <v>1955684.083354</v>
          </cell>
          <cell r="N161">
            <v>1955684.083354</v>
          </cell>
          <cell r="O161">
            <v>1955684.083354</v>
          </cell>
          <cell r="P161">
            <v>1955684.083354</v>
          </cell>
          <cell r="Q161">
            <v>1955684.083354</v>
          </cell>
          <cell r="R161">
            <v>1955684.083354</v>
          </cell>
          <cell r="S161">
            <v>1955684.083354</v>
          </cell>
          <cell r="T161">
            <v>1955684.083354</v>
          </cell>
          <cell r="U161">
            <v>1955684.083354</v>
          </cell>
          <cell r="V161">
            <v>1955684.083354</v>
          </cell>
        </row>
        <row r="162">
          <cell r="A162" t="str">
            <v>531</v>
          </cell>
          <cell r="B162" t="str">
            <v>販売費</v>
          </cell>
          <cell r="C162" t="str">
            <v>A05</v>
          </cell>
          <cell r="D162" t="str">
            <v>05</v>
          </cell>
          <cell r="E162" t="str">
            <v>その他</v>
          </cell>
          <cell r="F162" t="str">
            <v>280|28000</v>
          </cell>
          <cell r="G162" t="str">
            <v>テルモ・インドネシア</v>
          </cell>
          <cell r="H162" t="str">
            <v>アジア</v>
          </cell>
          <cell r="I162" t="str">
            <v>ASIA</v>
          </cell>
          <cell r="J162">
            <v>34993200</v>
          </cell>
          <cell r="K162">
            <v>2916100</v>
          </cell>
          <cell r="L162">
            <v>2916100</v>
          </cell>
          <cell r="M162">
            <v>2916100</v>
          </cell>
          <cell r="N162">
            <v>2916100</v>
          </cell>
          <cell r="O162">
            <v>2916100</v>
          </cell>
          <cell r="P162">
            <v>2916100</v>
          </cell>
          <cell r="Q162">
            <v>2916100</v>
          </cell>
          <cell r="R162">
            <v>2916100</v>
          </cell>
          <cell r="S162">
            <v>2916100</v>
          </cell>
          <cell r="T162">
            <v>2916100</v>
          </cell>
          <cell r="U162">
            <v>2916100</v>
          </cell>
          <cell r="V162">
            <v>2916100</v>
          </cell>
        </row>
        <row r="163">
          <cell r="A163" t="str">
            <v>531</v>
          </cell>
          <cell r="B163" t="str">
            <v>販売費</v>
          </cell>
          <cell r="C163" t="str">
            <v>A05</v>
          </cell>
          <cell r="D163" t="str">
            <v>05</v>
          </cell>
          <cell r="E163" t="str">
            <v>その他</v>
          </cell>
          <cell r="F163" t="str">
            <v>290|29000</v>
          </cell>
          <cell r="G163" t="str">
            <v>テルモ・マーケティングフィリピン</v>
          </cell>
          <cell r="H163" t="str">
            <v>アジア</v>
          </cell>
          <cell r="I163" t="str">
            <v>ASIA</v>
          </cell>
          <cell r="J163">
            <v>59783963.109911822</v>
          </cell>
          <cell r="K163">
            <v>4118748.4108884549</v>
          </cell>
          <cell r="L163">
            <v>4495344.58285842</v>
          </cell>
          <cell r="M163">
            <v>5600955.2515937854</v>
          </cell>
          <cell r="N163">
            <v>4632662.6326989504</v>
          </cell>
          <cell r="O163">
            <v>4646326.8132779999</v>
          </cell>
          <cell r="P163">
            <v>4483534.165628735</v>
          </cell>
          <cell r="Q163">
            <v>4697553.6385850394</v>
          </cell>
          <cell r="R163">
            <v>8133031.8319212496</v>
          </cell>
          <cell r="S163">
            <v>3737642.9428740903</v>
          </cell>
          <cell r="T163">
            <v>4565217.4512049602</v>
          </cell>
          <cell r="U163">
            <v>6171603.1267925547</v>
          </cell>
          <cell r="V163">
            <v>4501342.2615875844</v>
          </cell>
        </row>
        <row r="164">
          <cell r="A164" t="str">
            <v>531</v>
          </cell>
          <cell r="B164" t="str">
            <v>販売費</v>
          </cell>
          <cell r="C164" t="str">
            <v>A05</v>
          </cell>
          <cell r="D164" t="str">
            <v>05</v>
          </cell>
          <cell r="E164" t="str">
            <v>その他</v>
          </cell>
          <cell r="F164" t="str">
            <v>300|30000</v>
          </cell>
          <cell r="G164" t="str">
            <v>テルモ・コリア</v>
          </cell>
          <cell r="H164" t="str">
            <v>アジア</v>
          </cell>
          <cell r="I164" t="str">
            <v>ASIA</v>
          </cell>
          <cell r="J164">
            <v>39000272.009999998</v>
          </cell>
          <cell r="K164">
            <v>3250022.6675</v>
          </cell>
          <cell r="L164">
            <v>3250022.6675</v>
          </cell>
          <cell r="M164">
            <v>3250022.6675</v>
          </cell>
          <cell r="N164">
            <v>3250022.6675</v>
          </cell>
          <cell r="O164">
            <v>3250022.6675</v>
          </cell>
          <cell r="P164">
            <v>3250022.6675</v>
          </cell>
          <cell r="Q164">
            <v>3250022.6675</v>
          </cell>
          <cell r="R164">
            <v>3250022.6675</v>
          </cell>
          <cell r="S164">
            <v>3250022.6675</v>
          </cell>
          <cell r="T164">
            <v>3250022.6675</v>
          </cell>
          <cell r="U164">
            <v>3250022.6675</v>
          </cell>
          <cell r="V164">
            <v>3250022.6675</v>
          </cell>
        </row>
        <row r="165">
          <cell r="A165" t="str">
            <v>531</v>
          </cell>
          <cell r="B165" t="str">
            <v>販売費</v>
          </cell>
          <cell r="C165" t="str">
            <v>A05</v>
          </cell>
          <cell r="D165" t="str">
            <v>05</v>
          </cell>
          <cell r="E165" t="str">
            <v>その他</v>
          </cell>
          <cell r="F165" t="str">
            <v>320|32000</v>
          </cell>
          <cell r="G165" t="str">
            <v>テルモ・香港</v>
          </cell>
          <cell r="H165" t="str">
            <v>アジア</v>
          </cell>
          <cell r="I165" t="str">
            <v>ASIA</v>
          </cell>
          <cell r="J165">
            <v>229226013.39999998</v>
          </cell>
          <cell r="K165">
            <v>19101712.200000003</v>
          </cell>
          <cell r="L165">
            <v>19101712.200000003</v>
          </cell>
          <cell r="M165">
            <v>19101712.200000003</v>
          </cell>
          <cell r="N165">
            <v>19101712.200000003</v>
          </cell>
          <cell r="O165">
            <v>19101712.200000003</v>
          </cell>
          <cell r="P165">
            <v>19101712.200000003</v>
          </cell>
          <cell r="Q165">
            <v>19101712.200000003</v>
          </cell>
          <cell r="R165">
            <v>19101712.200000003</v>
          </cell>
          <cell r="S165">
            <v>19101712.200000003</v>
          </cell>
          <cell r="T165">
            <v>19101712.200000003</v>
          </cell>
          <cell r="U165">
            <v>19101712.200000003</v>
          </cell>
          <cell r="V165">
            <v>19107179.199999999</v>
          </cell>
        </row>
        <row r="166">
          <cell r="A166" t="str">
            <v>531</v>
          </cell>
          <cell r="B166" t="str">
            <v>販売費</v>
          </cell>
          <cell r="C166" t="str">
            <v>A05</v>
          </cell>
          <cell r="D166" t="str">
            <v>05</v>
          </cell>
          <cell r="E166" t="str">
            <v>その他</v>
          </cell>
          <cell r="F166" t="str">
            <v>TC|TMPC</v>
          </cell>
          <cell r="G166" t="str">
            <v>長春泰尓茂医用器具販売</v>
          </cell>
          <cell r="H166" t="str">
            <v>アジア</v>
          </cell>
          <cell r="I166" t="str">
            <v>長春</v>
          </cell>
          <cell r="J166">
            <v>51584103</v>
          </cell>
          <cell r="K166">
            <v>4244051</v>
          </cell>
          <cell r="L166">
            <v>4244051</v>
          </cell>
          <cell r="M166">
            <v>4244051</v>
          </cell>
          <cell r="N166">
            <v>3932946</v>
          </cell>
          <cell r="O166">
            <v>3932946</v>
          </cell>
          <cell r="P166">
            <v>3931499</v>
          </cell>
          <cell r="Q166">
            <v>4579755</v>
          </cell>
          <cell r="R166">
            <v>5157108</v>
          </cell>
          <cell r="S166">
            <v>4870602</v>
          </cell>
          <cell r="T166">
            <v>4482806</v>
          </cell>
          <cell r="U166">
            <v>3815739</v>
          </cell>
          <cell r="V166">
            <v>4148549</v>
          </cell>
        </row>
        <row r="167">
          <cell r="A167" t="str">
            <v>531</v>
          </cell>
          <cell r="B167" t="str">
            <v>販売費</v>
          </cell>
          <cell r="C167" t="str">
            <v>A05</v>
          </cell>
          <cell r="D167" t="str">
            <v>05</v>
          </cell>
          <cell r="E167" t="str">
            <v>その他</v>
          </cell>
          <cell r="F167" t="str">
            <v>TMPH|TMPH</v>
          </cell>
          <cell r="G167" t="str">
            <v>泰尓茂医療産品(杭州)</v>
          </cell>
          <cell r="H167" t="str">
            <v>アジア</v>
          </cell>
          <cell r="I167" t="str">
            <v>杭州</v>
          </cell>
          <cell r="J167">
            <v>273069618.09246099</v>
          </cell>
          <cell r="K167">
            <v>8676799.4776590001</v>
          </cell>
          <cell r="L167">
            <v>6827490.0647649998</v>
          </cell>
          <cell r="M167">
            <v>12557841.589105999</v>
          </cell>
          <cell r="N167">
            <v>24271946.164553002</v>
          </cell>
          <cell r="O167">
            <v>27732055.978893999</v>
          </cell>
          <cell r="P167">
            <v>28818984.487317998</v>
          </cell>
          <cell r="Q167">
            <v>26180753.316212002</v>
          </cell>
          <cell r="R167">
            <v>35807354.923447005</v>
          </cell>
          <cell r="S167">
            <v>29987121.541317999</v>
          </cell>
          <cell r="T167">
            <v>22659380.415871006</v>
          </cell>
          <cell r="U167">
            <v>21625744.910211999</v>
          </cell>
          <cell r="V167">
            <v>27924145.223105997</v>
          </cell>
        </row>
        <row r="168">
          <cell r="A168" t="str">
            <v>531</v>
          </cell>
          <cell r="B168" t="str">
            <v>販売費</v>
          </cell>
          <cell r="C168" t="str">
            <v>A05</v>
          </cell>
          <cell r="D168" t="str">
            <v>05</v>
          </cell>
          <cell r="E168" t="str">
            <v>その他</v>
          </cell>
          <cell r="F168" t="str">
            <v>TPL|TPL</v>
          </cell>
          <cell r="G168" t="str">
            <v>テルモペンポール</v>
          </cell>
          <cell r="H168" t="str">
            <v>アジア</v>
          </cell>
          <cell r="I168" t="str">
            <v>TPL</v>
          </cell>
          <cell r="J168">
            <v>37665450</v>
          </cell>
          <cell r="K168">
            <v>2309700</v>
          </cell>
          <cell r="L168">
            <v>2638450</v>
          </cell>
          <cell r="M168">
            <v>4207900</v>
          </cell>
          <cell r="N168">
            <v>2626200</v>
          </cell>
          <cell r="O168">
            <v>3403500</v>
          </cell>
          <cell r="P168">
            <v>4298250</v>
          </cell>
          <cell r="Q168">
            <v>2660850</v>
          </cell>
          <cell r="R168">
            <v>2611850</v>
          </cell>
          <cell r="S168">
            <v>3440550</v>
          </cell>
          <cell r="T168">
            <v>2353300</v>
          </cell>
          <cell r="U168">
            <v>2585450</v>
          </cell>
          <cell r="V168">
            <v>4529450</v>
          </cell>
        </row>
        <row r="169">
          <cell r="A169" t="str">
            <v>531</v>
          </cell>
          <cell r="B169" t="str">
            <v>販売費</v>
          </cell>
          <cell r="C169" t="str">
            <v>A05</v>
          </cell>
          <cell r="D169" t="str">
            <v>05</v>
          </cell>
          <cell r="E169" t="str">
            <v>その他</v>
          </cell>
          <cell r="F169" t="str">
            <v>TVC|TVC</v>
          </cell>
          <cell r="G169" t="str">
            <v>テルモベトナム</v>
          </cell>
          <cell r="H169" t="str">
            <v>アジア</v>
          </cell>
          <cell r="I169" t="str">
            <v>TVC</v>
          </cell>
          <cell r="J169">
            <v>241220239.40300006</v>
          </cell>
          <cell r="K169">
            <v>21196488.170000002</v>
          </cell>
          <cell r="L169">
            <v>21196488.170000002</v>
          </cell>
          <cell r="M169">
            <v>21196488.170000002</v>
          </cell>
          <cell r="N169">
            <v>21196488.170000002</v>
          </cell>
          <cell r="O169">
            <v>21196488.170000002</v>
          </cell>
          <cell r="P169">
            <v>21196488.170000002</v>
          </cell>
          <cell r="Q169">
            <v>22193528.170000002</v>
          </cell>
          <cell r="R169">
            <v>22193528.170000002</v>
          </cell>
          <cell r="S169">
            <v>22193528.170000002</v>
          </cell>
          <cell r="T169">
            <v>15391160.719000001</v>
          </cell>
          <cell r="U169">
            <v>15391160.719000001</v>
          </cell>
          <cell r="V169">
            <v>16678404.435000001</v>
          </cell>
        </row>
        <row r="170">
          <cell r="A170" t="str">
            <v>531</v>
          </cell>
          <cell r="B170" t="str">
            <v>販売費</v>
          </cell>
          <cell r="C170" t="str">
            <v>A05</v>
          </cell>
          <cell r="D170" t="str">
            <v>05</v>
          </cell>
          <cell r="E170" t="str">
            <v>その他</v>
          </cell>
          <cell r="F170" t="str">
            <v>TEX|Solo</v>
          </cell>
          <cell r="G170" t="str">
            <v>TE 単体</v>
          </cell>
          <cell r="H170" t="str">
            <v>欧州</v>
          </cell>
          <cell r="I170" t="str">
            <v>欧州</v>
          </cell>
          <cell r="J170">
            <v>1247129918.5790002</v>
          </cell>
          <cell r="K170">
            <v>100833655.92200001</v>
          </cell>
          <cell r="L170">
            <v>99296515.634499997</v>
          </cell>
          <cell r="M170">
            <v>108140535.2895</v>
          </cell>
          <cell r="N170">
            <v>101961122.56199999</v>
          </cell>
          <cell r="O170">
            <v>97673379.73300001</v>
          </cell>
          <cell r="P170">
            <v>122767244.888</v>
          </cell>
          <cell r="Q170">
            <v>107772650.55500001</v>
          </cell>
          <cell r="R170">
            <v>99929653.842500016</v>
          </cell>
          <cell r="S170">
            <v>102668505.83050001</v>
          </cell>
          <cell r="T170">
            <v>103505868.17199999</v>
          </cell>
          <cell r="U170">
            <v>99074208.7685</v>
          </cell>
          <cell r="V170">
            <v>103506577.38150001</v>
          </cell>
        </row>
        <row r="171">
          <cell r="A171" t="str">
            <v>531</v>
          </cell>
          <cell r="B171" t="str">
            <v>販売費</v>
          </cell>
          <cell r="C171" t="str">
            <v>A05</v>
          </cell>
          <cell r="D171" t="str">
            <v>05</v>
          </cell>
          <cell r="E171" t="str">
            <v>その他</v>
          </cell>
          <cell r="F171" t="str">
            <v>VAK|VAK</v>
          </cell>
          <cell r="G171" t="str">
            <v>バスクテック英国</v>
          </cell>
          <cell r="H171" t="str">
            <v>欧州</v>
          </cell>
          <cell r="I171" t="str">
            <v>欧州</v>
          </cell>
          <cell r="J171">
            <v>441540874.5660001</v>
          </cell>
          <cell r="K171">
            <v>38886346.994000003</v>
          </cell>
          <cell r="L171">
            <v>36466346.994000003</v>
          </cell>
          <cell r="M171">
            <v>36466346.994000003</v>
          </cell>
          <cell r="N171">
            <v>36026346.994000003</v>
          </cell>
          <cell r="O171">
            <v>36466346.994000003</v>
          </cell>
          <cell r="P171">
            <v>36686346.994000003</v>
          </cell>
          <cell r="Q171">
            <v>36686346.994000003</v>
          </cell>
          <cell r="R171">
            <v>36906346.994000003</v>
          </cell>
          <cell r="S171">
            <v>36466346.994000003</v>
          </cell>
          <cell r="T171">
            <v>36686346.994000003</v>
          </cell>
          <cell r="U171">
            <v>36686346.994000003</v>
          </cell>
          <cell r="V171">
            <v>37111057.631999999</v>
          </cell>
        </row>
        <row r="172">
          <cell r="A172" t="str">
            <v>531</v>
          </cell>
          <cell r="B172" t="str">
            <v>販売費</v>
          </cell>
          <cell r="C172" t="str">
            <v>A05</v>
          </cell>
          <cell r="D172" t="str">
            <v>05</v>
          </cell>
          <cell r="E172" t="str">
            <v>その他</v>
          </cell>
          <cell r="F172" t="str">
            <v>TC|IKK</v>
          </cell>
          <cell r="G172" t="str">
            <v>医器研</v>
          </cell>
          <cell r="H172" t="str">
            <v>日本</v>
          </cell>
          <cell r="I172" t="str">
            <v>日本</v>
          </cell>
          <cell r="J172">
            <v>58055000</v>
          </cell>
          <cell r="K172">
            <v>3884000</v>
          </cell>
          <cell r="L172">
            <v>3884000</v>
          </cell>
          <cell r="M172">
            <v>6076000</v>
          </cell>
          <cell r="N172">
            <v>5884000</v>
          </cell>
          <cell r="O172">
            <v>4035000</v>
          </cell>
          <cell r="P172">
            <v>5891000</v>
          </cell>
          <cell r="Q172">
            <v>4322000</v>
          </cell>
          <cell r="R172">
            <v>3972000</v>
          </cell>
          <cell r="S172">
            <v>6692000</v>
          </cell>
          <cell r="T172">
            <v>5450000</v>
          </cell>
          <cell r="U172">
            <v>3982000</v>
          </cell>
          <cell r="V172">
            <v>3983000</v>
          </cell>
        </row>
        <row r="173">
          <cell r="A173" t="str">
            <v>531</v>
          </cell>
          <cell r="B173" t="str">
            <v>販売費</v>
          </cell>
          <cell r="C173" t="str">
            <v>A05</v>
          </cell>
          <cell r="D173" t="str">
            <v>05</v>
          </cell>
          <cell r="E173" t="str">
            <v>その他</v>
          </cell>
          <cell r="F173" t="str">
            <v>TC|Solo</v>
          </cell>
          <cell r="G173" t="str">
            <v>TC国内 単体</v>
          </cell>
          <cell r="H173" t="str">
            <v>日本</v>
          </cell>
          <cell r="I173" t="str">
            <v>日本</v>
          </cell>
          <cell r="J173">
            <v>4656840066.8887987</v>
          </cell>
          <cell r="K173">
            <v>357090804.91789991</v>
          </cell>
          <cell r="L173">
            <v>329302667.98989993</v>
          </cell>
          <cell r="M173">
            <v>383471892.98989993</v>
          </cell>
          <cell r="N173">
            <v>343556577.50789994</v>
          </cell>
          <cell r="O173">
            <v>342796045.24889994</v>
          </cell>
          <cell r="P173">
            <v>469224757.50789994</v>
          </cell>
          <cell r="Q173">
            <v>397671988.24889994</v>
          </cell>
          <cell r="R173">
            <v>341590894.73089993</v>
          </cell>
          <cell r="S173">
            <v>440022143.73089993</v>
          </cell>
          <cell r="T173">
            <v>359683224.47189993</v>
          </cell>
          <cell r="U173">
            <v>352631086.73089993</v>
          </cell>
          <cell r="V173">
            <v>539797982.81289983</v>
          </cell>
        </row>
        <row r="174">
          <cell r="A174" t="str">
            <v>531</v>
          </cell>
          <cell r="B174" t="str">
            <v>販売費</v>
          </cell>
          <cell r="C174" t="str">
            <v>A05</v>
          </cell>
          <cell r="D174" t="str">
            <v>05</v>
          </cell>
          <cell r="E174" t="str">
            <v>その他</v>
          </cell>
          <cell r="F174" t="str">
            <v>TC|TMK</v>
          </cell>
          <cell r="G174" t="str">
            <v>テルモメディカルケア</v>
          </cell>
          <cell r="H174" t="str">
            <v>日本</v>
          </cell>
          <cell r="I174" t="str">
            <v>日本</v>
          </cell>
          <cell r="J174">
            <v>205686952.32000005</v>
          </cell>
          <cell r="K174">
            <v>14540579.359999999</v>
          </cell>
          <cell r="L174">
            <v>16540579.359999999</v>
          </cell>
          <cell r="M174">
            <v>16540579.359999999</v>
          </cell>
          <cell r="N174">
            <v>16540579.359999999</v>
          </cell>
          <cell r="O174">
            <v>16540579.359999999</v>
          </cell>
          <cell r="P174">
            <v>18040579.359999999</v>
          </cell>
          <cell r="Q174">
            <v>17540579.359999999</v>
          </cell>
          <cell r="R174">
            <v>18540579.359999999</v>
          </cell>
          <cell r="S174">
            <v>16540579.359999999</v>
          </cell>
          <cell r="T174">
            <v>16540579.359999999</v>
          </cell>
          <cell r="U174">
            <v>17540579.359999999</v>
          </cell>
          <cell r="V174">
            <v>20240579.359999999</v>
          </cell>
        </row>
        <row r="175">
          <cell r="A175" t="str">
            <v>531</v>
          </cell>
          <cell r="B175" t="str">
            <v>販売費</v>
          </cell>
          <cell r="C175" t="str">
            <v>A05</v>
          </cell>
          <cell r="D175" t="str">
            <v>05</v>
          </cell>
          <cell r="E175" t="str">
            <v>その他</v>
          </cell>
          <cell r="F175" t="str">
            <v>TC|MV</v>
          </cell>
          <cell r="G175" t="str">
            <v>マイクロベンション</v>
          </cell>
          <cell r="H175" t="str">
            <v>米州</v>
          </cell>
          <cell r="I175" t="str">
            <v>米州</v>
          </cell>
          <cell r="J175">
            <v>629237931.19000006</v>
          </cell>
          <cell r="K175">
            <v>51236020.033</v>
          </cell>
          <cell r="L175">
            <v>51907689.207000002</v>
          </cell>
          <cell r="M175">
            <v>57721042.533</v>
          </cell>
          <cell r="N175">
            <v>51292385.869999997</v>
          </cell>
          <cell r="O175">
            <v>50432149.207000002</v>
          </cell>
          <cell r="P175">
            <v>52477672.533</v>
          </cell>
          <cell r="Q175">
            <v>52412845.869999997</v>
          </cell>
          <cell r="R175">
            <v>53159819.207000002</v>
          </cell>
          <cell r="S175">
            <v>52064182.533</v>
          </cell>
          <cell r="T175">
            <v>52306973.619999997</v>
          </cell>
          <cell r="U175">
            <v>52844946.957000002</v>
          </cell>
          <cell r="V175">
            <v>51382203.619999997</v>
          </cell>
        </row>
        <row r="176">
          <cell r="A176" t="str">
            <v>531</v>
          </cell>
          <cell r="B176" t="str">
            <v>販売費</v>
          </cell>
          <cell r="C176" t="str">
            <v>A05</v>
          </cell>
          <cell r="D176" t="str">
            <v>05</v>
          </cell>
          <cell r="E176" t="str">
            <v>その他</v>
          </cell>
          <cell r="F176" t="str">
            <v>TC|THI</v>
          </cell>
          <cell r="G176" t="str">
            <v>テルモハート</v>
          </cell>
          <cell r="H176" t="str">
            <v>米州</v>
          </cell>
          <cell r="I176" t="str">
            <v>米州</v>
          </cell>
          <cell r="J176">
            <v>504315536.29313999</v>
          </cell>
          <cell r="K176">
            <v>41990282.786320001</v>
          </cell>
          <cell r="L176">
            <v>41996830.405419998</v>
          </cell>
          <cell r="M176">
            <v>42003378.024410002</v>
          </cell>
          <cell r="N176">
            <v>42009925.643509999</v>
          </cell>
          <cell r="O176">
            <v>42016473.262500003</v>
          </cell>
          <cell r="P176">
            <v>42023020.8816</v>
          </cell>
          <cell r="Q176">
            <v>42029568.500589997</v>
          </cell>
          <cell r="R176">
            <v>42036116.119690001</v>
          </cell>
          <cell r="S176">
            <v>42042663.738679998</v>
          </cell>
          <cell r="T176">
            <v>42049211.357780002</v>
          </cell>
          <cell r="U176">
            <v>42055758.976769999</v>
          </cell>
          <cell r="V176">
            <v>42062306.595870003</v>
          </cell>
        </row>
        <row r="177">
          <cell r="A177" t="str">
            <v>531</v>
          </cell>
          <cell r="B177" t="str">
            <v>販売費</v>
          </cell>
          <cell r="C177" t="str">
            <v>A05</v>
          </cell>
          <cell r="D177" t="str">
            <v>05</v>
          </cell>
          <cell r="E177" t="str">
            <v>その他</v>
          </cell>
          <cell r="F177" t="str">
            <v>TCV|Solo</v>
          </cell>
          <cell r="G177" t="str">
            <v>TCVS単体</v>
          </cell>
          <cell r="H177" t="str">
            <v>米州</v>
          </cell>
          <cell r="I177" t="str">
            <v>米州</v>
          </cell>
          <cell r="J177">
            <v>1290878994.3610001</v>
          </cell>
          <cell r="K177">
            <v>110612446.7811</v>
          </cell>
          <cell r="L177">
            <v>105183045.90310001</v>
          </cell>
          <cell r="M177">
            <v>113996285.72310001</v>
          </cell>
          <cell r="N177">
            <v>103411490.0071</v>
          </cell>
          <cell r="O177">
            <v>110220586.0811</v>
          </cell>
          <cell r="P177">
            <v>93957395.478100002</v>
          </cell>
          <cell r="Q177">
            <v>116435034.9184</v>
          </cell>
          <cell r="R177">
            <v>110691642.8574</v>
          </cell>
          <cell r="S177">
            <v>95032178.652400002</v>
          </cell>
          <cell r="T177">
            <v>113774104.40440001</v>
          </cell>
          <cell r="U177">
            <v>108708360.98540001</v>
          </cell>
          <cell r="V177">
            <v>108856422.56940001</v>
          </cell>
        </row>
        <row r="178">
          <cell r="A178" t="str">
            <v>531</v>
          </cell>
          <cell r="B178" t="str">
            <v>販売費</v>
          </cell>
          <cell r="C178" t="str">
            <v>A05</v>
          </cell>
          <cell r="D178" t="str">
            <v>05</v>
          </cell>
          <cell r="E178" t="str">
            <v>その他</v>
          </cell>
          <cell r="F178" t="str">
            <v>TLAC|010</v>
          </cell>
          <cell r="G178" t="str">
            <v>テルモラテンアメリカ</v>
          </cell>
          <cell r="H178" t="str">
            <v>米州</v>
          </cell>
          <cell r="I178" t="str">
            <v>米州</v>
          </cell>
          <cell r="J178">
            <v>512590000.00494003</v>
          </cell>
          <cell r="K178">
            <v>39662558.93259</v>
          </cell>
          <cell r="L178">
            <v>42662558.934050001</v>
          </cell>
          <cell r="M178">
            <v>42862558.937109999</v>
          </cell>
          <cell r="N178">
            <v>40583792.108309999</v>
          </cell>
          <cell r="O178">
            <v>40583792.108309999</v>
          </cell>
          <cell r="P178">
            <v>40583792.108309999</v>
          </cell>
          <cell r="Q178">
            <v>40944541.228799999</v>
          </cell>
          <cell r="R178">
            <v>40944541.228799999</v>
          </cell>
          <cell r="S178">
            <v>42944541.224639997</v>
          </cell>
          <cell r="T178">
            <v>46355774.397679999</v>
          </cell>
          <cell r="U178">
            <v>43855774.39463</v>
          </cell>
          <cell r="V178">
            <v>50605774.401710004</v>
          </cell>
        </row>
        <row r="179">
          <cell r="A179" t="str">
            <v>531</v>
          </cell>
          <cell r="B179" t="str">
            <v>販売費</v>
          </cell>
          <cell r="C179" t="str">
            <v>A05</v>
          </cell>
          <cell r="D179" t="str">
            <v>05</v>
          </cell>
          <cell r="E179" t="str">
            <v>その他</v>
          </cell>
          <cell r="F179" t="str">
            <v>TMC|Solo</v>
          </cell>
          <cell r="G179" t="str">
            <v>TMC単体</v>
          </cell>
          <cell r="H179" t="str">
            <v>米州</v>
          </cell>
          <cell r="I179" t="str">
            <v>米州</v>
          </cell>
          <cell r="J179">
            <v>459625001.81400001</v>
          </cell>
          <cell r="K179">
            <v>25105160.915999997</v>
          </cell>
          <cell r="L179">
            <v>47409963.216000006</v>
          </cell>
          <cell r="M179">
            <v>36497964.316000007</v>
          </cell>
          <cell r="N179">
            <v>26066296.552999999</v>
          </cell>
          <cell r="O179">
            <v>28809843.216000002</v>
          </cell>
          <cell r="P179">
            <v>36409964.316</v>
          </cell>
          <cell r="Q179">
            <v>44492176.553000003</v>
          </cell>
          <cell r="R179">
            <v>43778276.553000003</v>
          </cell>
          <cell r="S179">
            <v>44216297.652999997</v>
          </cell>
          <cell r="T179">
            <v>44740629.890000001</v>
          </cell>
          <cell r="U179">
            <v>40886963.216000006</v>
          </cell>
          <cell r="V179">
            <v>41211465.416000001</v>
          </cell>
        </row>
        <row r="180">
          <cell r="A180" t="str">
            <v>533</v>
          </cell>
          <cell r="B180" t="str">
            <v>間接費/本社費用</v>
          </cell>
          <cell r="C180" t="str">
            <v>C05</v>
          </cell>
          <cell r="D180" t="str">
            <v>05</v>
          </cell>
          <cell r="E180" t="str">
            <v>その他</v>
          </cell>
          <cell r="F180" t="str">
            <v>TEX|Solo</v>
          </cell>
          <cell r="G180" t="str">
            <v>TE 単体</v>
          </cell>
          <cell r="H180" t="str">
            <v>欧州</v>
          </cell>
          <cell r="I180" t="str">
            <v>欧州</v>
          </cell>
          <cell r="J180">
            <v>1177830256.9195001</v>
          </cell>
          <cell r="K180">
            <v>83980321.248500004</v>
          </cell>
          <cell r="L180">
            <v>99565933.98650001</v>
          </cell>
          <cell r="M180">
            <v>97990401.091999993</v>
          </cell>
          <cell r="N180">
            <v>97724211.29550001</v>
          </cell>
          <cell r="O180">
            <v>98782180.203999981</v>
          </cell>
          <cell r="P180">
            <v>100698666.461</v>
          </cell>
          <cell r="Q180">
            <v>99824536.280999988</v>
          </cell>
          <cell r="R180">
            <v>100202018.81200001</v>
          </cell>
          <cell r="S180">
            <v>98913238.859999999</v>
          </cell>
          <cell r="T180">
            <v>99712465.331500009</v>
          </cell>
          <cell r="U180">
            <v>99589863.350999996</v>
          </cell>
          <cell r="V180">
            <v>100846419.9965</v>
          </cell>
        </row>
        <row r="181">
          <cell r="A181" t="str">
            <v>533</v>
          </cell>
          <cell r="B181" t="str">
            <v>間接費/本社費用</v>
          </cell>
          <cell r="C181" t="str">
            <v>C05</v>
          </cell>
          <cell r="D181" t="str">
            <v>05</v>
          </cell>
          <cell r="E181" t="str">
            <v>その他</v>
          </cell>
          <cell r="F181" t="str">
            <v>TC|Solo</v>
          </cell>
          <cell r="G181" t="str">
            <v>TC国内 単体</v>
          </cell>
          <cell r="H181" t="str">
            <v>日本</v>
          </cell>
          <cell r="I181" t="str">
            <v>日本</v>
          </cell>
          <cell r="J181">
            <v>11270020102.463116</v>
          </cell>
          <cell r="K181">
            <v>974238085.92644</v>
          </cell>
          <cell r="L181">
            <v>892505617.73250699</v>
          </cell>
          <cell r="M181">
            <v>922499406.8779521</v>
          </cell>
          <cell r="N181">
            <v>987551896.22469282</v>
          </cell>
          <cell r="O181">
            <v>850506489.39395285</v>
          </cell>
          <cell r="P181">
            <v>885356167.05256391</v>
          </cell>
          <cell r="Q181">
            <v>910790518.53681707</v>
          </cell>
          <cell r="R181">
            <v>979653120.6357522</v>
          </cell>
          <cell r="S181">
            <v>967917823.06119108</v>
          </cell>
          <cell r="T181">
            <v>970233537.6623311</v>
          </cell>
          <cell r="U181">
            <v>894499058.86058104</v>
          </cell>
          <cell r="V181">
            <v>1034268380.4983361</v>
          </cell>
        </row>
        <row r="182">
          <cell r="A182" t="str">
            <v>533</v>
          </cell>
          <cell r="B182" t="str">
            <v>間接費/本社費用</v>
          </cell>
          <cell r="C182" t="str">
            <v>C05</v>
          </cell>
          <cell r="D182" t="str">
            <v>05</v>
          </cell>
          <cell r="E182" t="str">
            <v>その他</v>
          </cell>
          <cell r="F182" t="str">
            <v>TMC|Solo</v>
          </cell>
          <cell r="G182" t="str">
            <v>TMC単体</v>
          </cell>
          <cell r="H182" t="str">
            <v>米州</v>
          </cell>
          <cell r="I182" t="str">
            <v>米州</v>
          </cell>
          <cell r="J182">
            <v>835987221.8720001</v>
          </cell>
          <cell r="K182">
            <v>68733260.156000003</v>
          </cell>
          <cell r="L182">
            <v>71299010.156000003</v>
          </cell>
          <cell r="M182">
            <v>72317885.156000003</v>
          </cell>
          <cell r="N182">
            <v>68773960.156000003</v>
          </cell>
          <cell r="O182">
            <v>67374210.156000003</v>
          </cell>
          <cell r="P182">
            <v>70945085.156000003</v>
          </cell>
          <cell r="Q182">
            <v>70165460.156000003</v>
          </cell>
          <cell r="R182">
            <v>66362210.156000003</v>
          </cell>
          <cell r="S182">
            <v>70307085.156000003</v>
          </cell>
          <cell r="T182">
            <v>70097260.156000003</v>
          </cell>
          <cell r="U182">
            <v>66384210.156000003</v>
          </cell>
          <cell r="V182">
            <v>73227585.156000003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払"/>
      <sheetName val="集計（C月別5分）貼付(mil)"/>
      <sheetName val="a"/>
      <sheetName val="集計（C別月別５分類）"/>
      <sheetName val="集計（事業所C別）"/>
      <sheetName val="集計（C別５分類）"/>
      <sheetName val="Sheet1"/>
      <sheetName val="集計（合算表区分）"/>
      <sheetName val="集計（月別５分類）"/>
      <sheetName val="本社費ver.7"/>
      <sheetName val="月別"/>
      <sheetName val="全部門予算"/>
      <sheetName val="ホスピタル間接月別配賦"/>
      <sheetName val="HP共通"/>
      <sheetName val="事業別重点品目売上高 (TC)"/>
      <sheetName val="仕掛9611"/>
      <sheetName val="11-1"/>
    </sheetNames>
    <sheetDataSet>
      <sheetData sheetId="0" refreshError="1">
        <row r="4">
          <cell r="A4" t="str">
            <v xml:space="preserve"> CL    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A5" t="str">
            <v xml:space="preserve"> BH    </v>
          </cell>
          <cell r="B5">
            <v>366980</v>
          </cell>
          <cell r="C5">
            <v>41250</v>
          </cell>
          <cell r="D5">
            <v>35890</v>
          </cell>
          <cell r="E5">
            <v>372340</v>
          </cell>
        </row>
        <row r="6">
          <cell r="A6" t="str">
            <v xml:space="preserve"> PS    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A7" t="str">
            <v xml:space="preserve"> EN    </v>
          </cell>
          <cell r="B7">
            <v>37500</v>
          </cell>
          <cell r="C7">
            <v>0</v>
          </cell>
          <cell r="D7">
            <v>37500</v>
          </cell>
          <cell r="E7">
            <v>0</v>
          </cell>
        </row>
        <row r="8">
          <cell r="A8" t="str">
            <v xml:space="preserve"> IVH  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 xml:space="preserve"> AGW   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A10" t="str">
            <v xml:space="preserve"> AGC   </v>
          </cell>
          <cell r="B10">
            <v>116000</v>
          </cell>
          <cell r="C10">
            <v>648680</v>
          </cell>
          <cell r="D10">
            <v>52780</v>
          </cell>
          <cell r="E10">
            <v>711900</v>
          </cell>
        </row>
        <row r="11">
          <cell r="A11" t="str">
            <v xml:space="preserve"> INT   </v>
          </cell>
          <cell r="B11">
            <v>4525700</v>
          </cell>
          <cell r="C11">
            <v>18779200</v>
          </cell>
          <cell r="D11">
            <v>23126400</v>
          </cell>
          <cell r="E11">
            <v>178500</v>
          </cell>
        </row>
        <row r="12">
          <cell r="A12" t="str">
            <v xml:space="preserve"> PT    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 xml:space="preserve"> BA    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 xml:space="preserve"> SF-BR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 xml:space="preserve"> SF-BS 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 xml:space="preserve"> SF-1  </v>
          </cell>
          <cell r="B16">
            <v>0</v>
          </cell>
          <cell r="C16">
            <v>1703</v>
          </cell>
          <cell r="D16">
            <v>1703</v>
          </cell>
          <cell r="E16">
            <v>0</v>
          </cell>
        </row>
        <row r="17">
          <cell r="A17" t="str">
            <v xml:space="preserve"> SF-2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SF-EL 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 xml:space="preserve"> UD    </v>
          </cell>
          <cell r="B19">
            <v>0</v>
          </cell>
          <cell r="C19">
            <v>191360</v>
          </cell>
          <cell r="D19">
            <v>191360</v>
          </cell>
          <cell r="E19">
            <v>0</v>
          </cell>
        </row>
        <row r="20">
          <cell r="A20" t="str">
            <v xml:space="preserve"> UD-M  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 xml:space="preserve"> UD-PL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 xml:space="preserve"> UD-N  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 xml:space="preserve"> TR    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 xml:space="preserve"> UD-BM 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 xml:space="preserve"> IVHｷｯﾄ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TDｶﾃ  </v>
          </cell>
          <cell r="B26">
            <v>247432</v>
          </cell>
          <cell r="C26">
            <v>-112255</v>
          </cell>
          <cell r="D26">
            <v>1425</v>
          </cell>
          <cell r="E26">
            <v>133752</v>
          </cell>
        </row>
        <row r="27">
          <cell r="A27" t="str">
            <v xml:space="preserve"> SPｶﾃ 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 xml:space="preserve"> PTCA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 ｾﾝｻ-BS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 xml:space="preserve"> ｱﾂﾓﾆ  </v>
          </cell>
          <cell r="B30">
            <v>0</v>
          </cell>
          <cell r="C30">
            <v>31700</v>
          </cell>
          <cell r="D30">
            <v>6700</v>
          </cell>
          <cell r="E30">
            <v>25000</v>
          </cell>
        </row>
        <row r="31">
          <cell r="A31" t="str">
            <v xml:space="preserve"> ﾌｨﾙﾀ- 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 xml:space="preserve"> CX    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 xml:space="preserve"> TAF  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 xml:space="preserve"> CXｶｲﾛ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ｾｲｹｲ  </v>
          </cell>
          <cell r="B35">
            <v>14054886</v>
          </cell>
          <cell r="C35">
            <v>26081988</v>
          </cell>
          <cell r="D35">
            <v>25058792</v>
          </cell>
          <cell r="E35">
            <v>15078082</v>
          </cell>
        </row>
        <row r="36">
          <cell r="A36" t="str">
            <v xml:space="preserve"> RFCｿｻﾞ</v>
          </cell>
          <cell r="B36">
            <v>4503596</v>
          </cell>
          <cell r="C36">
            <v>22473342</v>
          </cell>
          <cell r="D36">
            <v>22843139</v>
          </cell>
          <cell r="E36">
            <v>4133799</v>
          </cell>
        </row>
        <row r="37">
          <cell r="A37" t="str">
            <v xml:space="preserve"> CX-VR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CXｶﾝﾚﾝ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CX-CR 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 xml:space="preserve"> ﾍﾓｶﾗﾑ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 xml:space="preserve"> CLﾎﾙﾀﾞ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 xml:space="preserve"> CX-BT </v>
          </cell>
          <cell r="B42">
            <v>253890</v>
          </cell>
          <cell r="C42">
            <v>-86800</v>
          </cell>
          <cell r="D42">
            <v>0</v>
          </cell>
          <cell r="E42">
            <v>167090</v>
          </cell>
        </row>
        <row r="43">
          <cell r="A43" t="str">
            <v xml:space="preserve"> CX-SM 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 xml:space="preserve"> CX-E  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 xml:space="preserve"> CX-SX </v>
          </cell>
          <cell r="B45">
            <v>3887084</v>
          </cell>
          <cell r="C45">
            <v>7200550</v>
          </cell>
          <cell r="D45">
            <v>5341813</v>
          </cell>
          <cell r="E45">
            <v>5745821</v>
          </cell>
        </row>
        <row r="46">
          <cell r="A46" t="str">
            <v xml:space="preserve"> CX-F 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 xml:space="preserve"> ｽﾙｶﾞ  </v>
          </cell>
          <cell r="B47">
            <v>395624</v>
          </cell>
          <cell r="C47">
            <v>3826904</v>
          </cell>
          <cell r="D47">
            <v>2820368</v>
          </cell>
          <cell r="E47">
            <v>1402160</v>
          </cell>
        </row>
        <row r="48">
          <cell r="A48" t="str">
            <v xml:space="preserve"> ﾌｼﾞﾉﾐﾔ</v>
          </cell>
          <cell r="B48">
            <v>94243</v>
          </cell>
          <cell r="C48">
            <v>44078</v>
          </cell>
          <cell r="D48">
            <v>67229</v>
          </cell>
          <cell r="E48">
            <v>71092</v>
          </cell>
        </row>
        <row r="49">
          <cell r="A49" t="str">
            <v xml:space="preserve"> ｺｳﾌ   </v>
          </cell>
          <cell r="B49">
            <v>4260824</v>
          </cell>
          <cell r="C49">
            <v>8776946</v>
          </cell>
          <cell r="D49">
            <v>8231148</v>
          </cell>
          <cell r="E49">
            <v>4806622</v>
          </cell>
        </row>
        <row r="50">
          <cell r="A50" t="str">
            <v xml:space="preserve"> ｼｮｳﾜ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CCOM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GTｶﾃ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ｶﾞｲﾃﾞｨ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ﾁｯﾌﾟGW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ｺﾝﾚﾝ  </v>
          </cell>
          <cell r="B55">
            <v>6474914</v>
          </cell>
          <cell r="C55">
            <v>4410143</v>
          </cell>
          <cell r="D55">
            <v>6367567</v>
          </cell>
          <cell r="E55">
            <v>4517490</v>
          </cell>
        </row>
        <row r="56">
          <cell r="A56" t="str">
            <v xml:space="preserve"> RFGｿｻﾞ</v>
          </cell>
          <cell r="B56">
            <v>0</v>
          </cell>
          <cell r="C56">
            <v>37599905</v>
          </cell>
          <cell r="D56">
            <v>37599905</v>
          </cell>
          <cell r="E56">
            <v>0</v>
          </cell>
        </row>
        <row r="57">
          <cell r="A57" t="str">
            <v>Yｺﾈ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合計</v>
          </cell>
          <cell r="B58">
            <v>39218673</v>
          </cell>
          <cell r="C58">
            <v>129908694</v>
          </cell>
          <cell r="D58">
            <v>131783719</v>
          </cell>
          <cell r="E58">
            <v>37343648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97"/>
      <sheetName val="CF97A"/>
      <sheetName val="LBOSHELL"/>
      <sheetName val="事業別重点品目売上高 (TC)"/>
      <sheetName val="Lists"/>
      <sheetName val="CAP_P046"/>
      <sheetName val="CAP_P047"/>
      <sheetName val="CAP_P051"/>
      <sheetName val="CAP_P055"/>
      <sheetName val="CAP_P023"/>
      <sheetName val="CAP_P022"/>
      <sheetName val="CAP_P011"/>
      <sheetName val="CAP_P012"/>
      <sheetName val="CAP_P013"/>
      <sheetName val="CAP_P024"/>
      <sheetName val="CAP_P053"/>
      <sheetName val="CAP_P045"/>
      <sheetName val="事業別重点品目売上高_(TC)1"/>
      <sheetName val="事業別重点品目売上高_(TC)"/>
      <sheetName val="事業別重点品目売上高_(TC)2"/>
      <sheetName val="事業別重点品目売上高_(TC)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"/>
      <sheetName val="TC121"/>
      <sheetName val="DL"/>
      <sheetName val="TP"/>
      <sheetName val="CV"/>
      <sheetName val="RF"/>
      <sheetName val="HP"/>
      <sheetName val="MI"/>
      <sheetName val="MX"/>
      <sheetName val="CF97"/>
      <sheetName val="97TC121A"/>
      <sheetName val="事業別重点品目売上高 (TC)"/>
      <sheetName val="Basic_Information"/>
      <sheetName val="事業別重点品目売上高_(TC)"/>
      <sheetName val="事業別重点品目売上高_(TC)3"/>
      <sheetName val="事業別重点品目売上高_(TC)1"/>
      <sheetName val="事業別重点品目売上高_(TC)2"/>
      <sheetName val="Top Level Matrix IS"/>
      <sheetName val="IS KPIs"/>
      <sheetName val="IS Breakdown (pieces)"/>
      <sheetName val="IS Breakdown (amount)"/>
      <sheetName val="Top Level Matrix CV"/>
      <sheetName val="CV KPIs"/>
      <sheetName val="CV KPIs II"/>
      <sheetName val="CV Breakdown (pieces)"/>
      <sheetName val="CV Breakdown (amoun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1"/>
  </sheetPr>
  <dimension ref="A1:M50"/>
  <sheetViews>
    <sheetView workbookViewId="0">
      <selection activeCell="F26" sqref="F26"/>
    </sheetView>
  </sheetViews>
  <sheetFormatPr defaultColWidth="9" defaultRowHeight="13.2"/>
  <cols>
    <col min="1" max="3" width="9" style="72"/>
    <col min="4" max="4" width="9" style="72" customWidth="1"/>
    <col min="5" max="5" width="14.88671875" style="72" customWidth="1"/>
    <col min="6" max="9" width="16.44140625" style="72" customWidth="1"/>
    <col min="10" max="10" width="16" style="72" customWidth="1"/>
    <col min="11" max="11" width="16.44140625" style="72" customWidth="1"/>
    <col min="12" max="12" width="17" style="72" bestFit="1" customWidth="1"/>
    <col min="13" max="13" width="13.6640625" style="72" bestFit="1" customWidth="1"/>
    <col min="14" max="16384" width="9" style="72"/>
  </cols>
  <sheetData>
    <row r="1" spans="2:13">
      <c r="K1" s="73">
        <v>42303</v>
      </c>
    </row>
    <row r="2" spans="2:13">
      <c r="J2" s="74"/>
    </row>
    <row r="3" spans="2:13" ht="13.8" thickBot="1">
      <c r="K3" s="75" t="s">
        <v>15</v>
      </c>
    </row>
    <row r="4" spans="2:13" ht="29.4" thickBot="1">
      <c r="B4" s="76" t="s">
        <v>16</v>
      </c>
      <c r="C4" s="77"/>
      <c r="D4" s="77"/>
      <c r="E4" s="78"/>
      <c r="F4" s="79" t="s">
        <v>17</v>
      </c>
      <c r="G4" s="80" t="s">
        <v>18</v>
      </c>
      <c r="H4" s="81" t="s">
        <v>5</v>
      </c>
      <c r="I4" s="82" t="s">
        <v>19</v>
      </c>
      <c r="J4" s="83" t="s">
        <v>20</v>
      </c>
      <c r="K4" s="84" t="s">
        <v>21</v>
      </c>
    </row>
    <row r="5" spans="2:13" ht="17.25" customHeight="1">
      <c r="B5" s="85" t="s">
        <v>22</v>
      </c>
      <c r="C5" s="86"/>
      <c r="D5" s="86"/>
      <c r="E5" s="87"/>
      <c r="F5" s="88"/>
      <c r="G5" s="89"/>
      <c r="H5" s="90"/>
      <c r="I5" s="91"/>
      <c r="J5" s="92"/>
      <c r="K5" s="93"/>
    </row>
    <row r="6" spans="2:13" ht="17.25" customHeight="1">
      <c r="B6" s="94" t="s">
        <v>23</v>
      </c>
      <c r="C6" s="95"/>
      <c r="D6" s="95"/>
      <c r="E6" s="78"/>
      <c r="F6" s="176">
        <v>106834241047.08716</v>
      </c>
      <c r="G6" s="177">
        <v>78394331872.723938</v>
      </c>
      <c r="H6" s="178">
        <v>48081312091.43811</v>
      </c>
      <c r="I6" s="179">
        <v>233309885011.24921</v>
      </c>
      <c r="J6" s="180">
        <v>-0.24920654296875</v>
      </c>
      <c r="K6" s="191">
        <v>233309885011</v>
      </c>
      <c r="L6" s="101"/>
      <c r="M6" s="102"/>
    </row>
    <row r="7" spans="2:13" ht="17.25" customHeight="1" thickBot="1">
      <c r="B7" s="103" t="s">
        <v>24</v>
      </c>
      <c r="C7" s="104"/>
      <c r="D7" s="104"/>
      <c r="E7" s="105"/>
      <c r="F7" s="106">
        <v>106834241047.08716</v>
      </c>
      <c r="G7" s="107">
        <v>78394331872.723938</v>
      </c>
      <c r="H7" s="108">
        <v>48081312091.43811</v>
      </c>
      <c r="I7" s="109">
        <v>233309885011.24921</v>
      </c>
      <c r="J7" s="110">
        <v>-0.24920654296875</v>
      </c>
      <c r="K7" s="111">
        <v>233309885011</v>
      </c>
      <c r="L7" s="101"/>
      <c r="M7" s="102"/>
    </row>
    <row r="8" spans="2:13" ht="17.25" customHeight="1">
      <c r="B8" s="85" t="s">
        <v>25</v>
      </c>
      <c r="C8" s="86"/>
      <c r="D8" s="86"/>
      <c r="E8" s="87"/>
      <c r="F8" s="88">
        <v>41618890993.004295</v>
      </c>
      <c r="G8" s="89">
        <v>46919958920.535912</v>
      </c>
      <c r="H8" s="90">
        <v>22309880045.855396</v>
      </c>
      <c r="I8" s="91">
        <v>110848729959.3956</v>
      </c>
      <c r="J8" s="112">
        <v>-477941434.39559937</v>
      </c>
      <c r="K8" s="93">
        <v>110370788525</v>
      </c>
      <c r="L8" s="101"/>
      <c r="M8" s="102"/>
    </row>
    <row r="9" spans="2:13" ht="17.25" customHeight="1">
      <c r="B9" s="94" t="s">
        <v>26</v>
      </c>
      <c r="C9" s="95"/>
      <c r="D9" s="95"/>
      <c r="E9" s="78"/>
      <c r="F9" s="96">
        <v>43699357833.491577</v>
      </c>
      <c r="G9" s="107">
        <v>21868241655.525299</v>
      </c>
      <c r="H9" s="97">
        <v>16518464881.152775</v>
      </c>
      <c r="I9" s="98">
        <v>82086064370.169647</v>
      </c>
      <c r="J9" s="113">
        <v>-464256850.31916809</v>
      </c>
      <c r="K9" s="100">
        <v>81621807519.850479</v>
      </c>
      <c r="L9" s="101"/>
      <c r="M9" s="102"/>
    </row>
    <row r="10" spans="2:13" ht="17.25" customHeight="1">
      <c r="B10" s="114" t="s">
        <v>27</v>
      </c>
      <c r="C10" s="115"/>
      <c r="D10" s="115"/>
      <c r="E10" s="116"/>
      <c r="F10" s="117">
        <v>85318248826.49588</v>
      </c>
      <c r="G10" s="118">
        <v>68788200576.061218</v>
      </c>
      <c r="H10" s="119">
        <v>38828344927.008171</v>
      </c>
      <c r="I10" s="120">
        <v>192934794329.56525</v>
      </c>
      <c r="J10" s="121">
        <v>-942198284.71476746</v>
      </c>
      <c r="K10" s="122">
        <v>191992596044.85046</v>
      </c>
      <c r="L10" s="101"/>
      <c r="M10" s="102"/>
    </row>
    <row r="11" spans="2:13" ht="17.25" customHeight="1">
      <c r="B11" s="123" t="s">
        <v>28</v>
      </c>
      <c r="C11" s="124"/>
      <c r="D11" s="124"/>
      <c r="E11" s="125"/>
      <c r="F11" s="181">
        <v>21515992220.591278</v>
      </c>
      <c r="G11" s="182">
        <v>9606131296.6627197</v>
      </c>
      <c r="H11" s="183">
        <v>9252967164.4299393</v>
      </c>
      <c r="I11" s="184">
        <v>40375090681.68396</v>
      </c>
      <c r="J11" s="185">
        <v>942198285.46554565</v>
      </c>
      <c r="K11" s="192">
        <v>41317288967.149506</v>
      </c>
      <c r="L11" s="101"/>
      <c r="M11" s="102"/>
    </row>
    <row r="12" spans="2:13" ht="17.25" customHeight="1" thickBot="1">
      <c r="B12" s="132" t="s">
        <v>29</v>
      </c>
      <c r="C12" s="133"/>
      <c r="D12" s="133"/>
      <c r="E12" s="134"/>
      <c r="F12" s="135">
        <v>855664335.14949989</v>
      </c>
      <c r="G12" s="136">
        <v>0</v>
      </c>
      <c r="H12" s="137">
        <v>7470953844.999999</v>
      </c>
      <c r="I12" s="138">
        <v>8326618180.1494989</v>
      </c>
      <c r="J12" s="139">
        <v>0</v>
      </c>
      <c r="K12" s="140">
        <v>8326618180.1494989</v>
      </c>
      <c r="L12" s="101"/>
      <c r="M12" s="102"/>
    </row>
    <row r="13" spans="2:13" ht="17.25" customHeight="1" thickBot="1">
      <c r="B13" s="141" t="s">
        <v>30</v>
      </c>
      <c r="C13" s="142"/>
      <c r="D13" s="142"/>
      <c r="E13" s="143"/>
      <c r="F13" s="186">
        <v>20660327885.44178</v>
      </c>
      <c r="G13" s="187">
        <v>9606131296.6627197</v>
      </c>
      <c r="H13" s="188">
        <v>1782013319.4299402</v>
      </c>
      <c r="I13" s="189">
        <v>32048472501.534462</v>
      </c>
      <c r="J13" s="190">
        <v>942198285.46554565</v>
      </c>
      <c r="K13" s="193">
        <v>32990670787.000008</v>
      </c>
      <c r="L13" s="101"/>
      <c r="M13" s="102"/>
    </row>
    <row r="14" spans="2:13" ht="17.25" customHeight="1">
      <c r="B14" s="95"/>
      <c r="C14" s="95" t="s">
        <v>31</v>
      </c>
      <c r="D14" s="95"/>
      <c r="E14" s="95"/>
      <c r="F14" s="150">
        <v>0.20139603192489672</v>
      </c>
      <c r="G14" s="150">
        <v>0.12253604396117088</v>
      </c>
      <c r="H14" s="150">
        <v>0.19244414850479141</v>
      </c>
      <c r="I14" s="150">
        <v>0.17305349355316532</v>
      </c>
      <c r="J14" s="99"/>
      <c r="K14" s="150">
        <v>0.17709189203535672</v>
      </c>
    </row>
    <row r="15" spans="2:13" ht="17.25" customHeight="1">
      <c r="B15" s="95"/>
      <c r="C15" s="95" t="s">
        <v>32</v>
      </c>
      <c r="D15" s="95"/>
      <c r="E15" s="95"/>
      <c r="F15" s="150">
        <v>0.19338676142544736</v>
      </c>
      <c r="G15" s="150">
        <v>0.12253604396117088</v>
      </c>
      <c r="H15" s="150">
        <v>3.7062493553441635E-2</v>
      </c>
      <c r="I15" s="150">
        <v>0.13736440056960819</v>
      </c>
      <c r="J15" s="99"/>
      <c r="K15" s="150">
        <v>0.14140279905176148</v>
      </c>
    </row>
    <row r="16" spans="2:13" ht="13.8" thickBot="1">
      <c r="F16" s="102"/>
      <c r="G16" s="102"/>
      <c r="H16" s="102"/>
      <c r="I16" s="102"/>
      <c r="J16" s="102"/>
      <c r="K16" s="102"/>
    </row>
    <row r="17" spans="2:12" ht="29.4" thickBot="1">
      <c r="B17" s="76" t="s">
        <v>33</v>
      </c>
      <c r="C17" s="77"/>
      <c r="D17" s="77"/>
      <c r="E17" s="78"/>
      <c r="F17" s="79" t="s">
        <v>17</v>
      </c>
      <c r="G17" s="80" t="s">
        <v>18</v>
      </c>
      <c r="H17" s="81" t="s">
        <v>5</v>
      </c>
      <c r="I17" s="82" t="s">
        <v>19</v>
      </c>
      <c r="J17" s="83" t="s">
        <v>20</v>
      </c>
      <c r="K17" s="84" t="s">
        <v>21</v>
      </c>
    </row>
    <row r="18" spans="2:12" ht="14.4">
      <c r="B18" s="85" t="s">
        <v>22</v>
      </c>
      <c r="C18" s="86"/>
      <c r="D18" s="86"/>
      <c r="E18" s="87"/>
      <c r="F18" s="88"/>
      <c r="G18" s="89"/>
      <c r="H18" s="90"/>
      <c r="I18" s="91"/>
      <c r="J18" s="92"/>
      <c r="K18" s="93"/>
    </row>
    <row r="19" spans="2:12" ht="14.4">
      <c r="B19" s="94" t="s">
        <v>23</v>
      </c>
      <c r="C19" s="95"/>
      <c r="D19" s="95"/>
      <c r="E19" s="78"/>
      <c r="F19" s="96">
        <v>125542581984.67572</v>
      </c>
      <c r="G19" s="107">
        <v>80830139424.196869</v>
      </c>
      <c r="H19" s="97">
        <v>52794431114.477104</v>
      </c>
      <c r="I19" s="98">
        <v>259167152523.3497</v>
      </c>
      <c r="J19" s="99">
        <v>-0.349700927734375</v>
      </c>
      <c r="K19" s="100">
        <v>259167152523</v>
      </c>
    </row>
    <row r="20" spans="2:12" ht="15" thickBot="1">
      <c r="B20" s="103" t="s">
        <v>24</v>
      </c>
      <c r="C20" s="104"/>
      <c r="D20" s="104"/>
      <c r="E20" s="105"/>
      <c r="F20" s="106">
        <v>125542581984.67572</v>
      </c>
      <c r="G20" s="151">
        <v>80830139424.196869</v>
      </c>
      <c r="H20" s="108">
        <v>52794431114.477104</v>
      </c>
      <c r="I20" s="109">
        <v>259167152523.3497</v>
      </c>
      <c r="J20" s="110">
        <v>-0.349700927734375</v>
      </c>
      <c r="K20" s="111">
        <v>259167152523</v>
      </c>
    </row>
    <row r="21" spans="2:12" ht="14.4">
      <c r="B21" s="85" t="s">
        <v>25</v>
      </c>
      <c r="C21" s="86"/>
      <c r="D21" s="86"/>
      <c r="E21" s="87"/>
      <c r="F21" s="88">
        <v>46693537114.410835</v>
      </c>
      <c r="G21" s="89">
        <v>47573767550.98114</v>
      </c>
      <c r="H21" s="90">
        <v>24749051167.38879</v>
      </c>
      <c r="I21" s="91">
        <v>119016355832.78076</v>
      </c>
      <c r="J21" s="112">
        <v>793324684.21923828</v>
      </c>
      <c r="K21" s="93">
        <v>119809680517</v>
      </c>
    </row>
    <row r="22" spans="2:12" ht="14.4">
      <c r="B22" s="94" t="s">
        <v>26</v>
      </c>
      <c r="C22" s="95"/>
      <c r="D22" s="95"/>
      <c r="E22" s="78"/>
      <c r="F22" s="96">
        <v>49564714660.048523</v>
      </c>
      <c r="G22" s="107">
        <v>21531642050.001522</v>
      </c>
      <c r="H22" s="97">
        <v>18067664227.394402</v>
      </c>
      <c r="I22" s="98">
        <v>89164020937.444458</v>
      </c>
      <c r="J22" s="113">
        <v>875529846.41345215</v>
      </c>
      <c r="K22" s="100">
        <v>90039550783.85791</v>
      </c>
    </row>
    <row r="23" spans="2:12" ht="14.4">
      <c r="B23" s="114" t="s">
        <v>27</v>
      </c>
      <c r="C23" s="115"/>
      <c r="D23" s="115"/>
      <c r="E23" s="116"/>
      <c r="F23" s="117">
        <v>96258251774.459351</v>
      </c>
      <c r="G23" s="118">
        <v>69105409600.982666</v>
      </c>
      <c r="H23" s="119">
        <v>42816715394.783188</v>
      </c>
      <c r="I23" s="120">
        <v>208180376770.22522</v>
      </c>
      <c r="J23" s="121">
        <v>1668854530.6326904</v>
      </c>
      <c r="K23" s="122">
        <v>209849231300.85791</v>
      </c>
    </row>
    <row r="24" spans="2:12" ht="14.4">
      <c r="B24" s="123" t="s">
        <v>28</v>
      </c>
      <c r="C24" s="124"/>
      <c r="D24" s="124"/>
      <c r="E24" s="125"/>
      <c r="F24" s="126">
        <v>29284330210.21637</v>
      </c>
      <c r="G24" s="127">
        <v>11724729823.214203</v>
      </c>
      <c r="H24" s="128">
        <v>9977715719.6939163</v>
      </c>
      <c r="I24" s="129">
        <v>50986775753.124481</v>
      </c>
      <c r="J24" s="130">
        <v>-1668854530.9823914</v>
      </c>
      <c r="K24" s="131">
        <v>49317921222.14209</v>
      </c>
    </row>
    <row r="25" spans="2:12" ht="15" thickBot="1">
      <c r="B25" s="132" t="s">
        <v>29</v>
      </c>
      <c r="C25" s="133"/>
      <c r="D25" s="133"/>
      <c r="E25" s="134"/>
      <c r="F25" s="152">
        <v>908300984.89208794</v>
      </c>
      <c r="G25" s="153">
        <v>0</v>
      </c>
      <c r="H25" s="154">
        <v>9307578643.25</v>
      </c>
      <c r="I25" s="155">
        <v>10215879628.142088</v>
      </c>
      <c r="J25" s="139">
        <v>0</v>
      </c>
      <c r="K25" s="140">
        <v>10215879628.142088</v>
      </c>
      <c r="L25" s="102"/>
    </row>
    <row r="26" spans="2:12" ht="15" thickBot="1">
      <c r="B26" s="141" t="s">
        <v>34</v>
      </c>
      <c r="C26" s="142"/>
      <c r="D26" s="142"/>
      <c r="E26" s="143"/>
      <c r="F26" s="144">
        <v>28376029225.32428</v>
      </c>
      <c r="G26" s="145">
        <v>11724729823.214203</v>
      </c>
      <c r="H26" s="146">
        <v>670137076.44391632</v>
      </c>
      <c r="I26" s="147">
        <v>40770896124.982391</v>
      </c>
      <c r="J26" s="148">
        <v>-1668854530.9823914</v>
      </c>
      <c r="K26" s="149">
        <v>39102041594</v>
      </c>
    </row>
    <row r="27" spans="2:12" ht="14.4">
      <c r="B27" s="95"/>
      <c r="C27" s="95" t="s">
        <v>31</v>
      </c>
      <c r="D27" s="95"/>
      <c r="E27" s="95"/>
      <c r="F27" s="150">
        <v>0.23326213104164883</v>
      </c>
      <c r="G27" s="150">
        <v>0.14505393540994377</v>
      </c>
      <c r="H27" s="150">
        <v>0.18899182184686639</v>
      </c>
      <c r="I27" s="150">
        <v>0.19673317107009083</v>
      </c>
      <c r="J27" s="99"/>
      <c r="K27" s="150">
        <v>0.19029387305463152</v>
      </c>
    </row>
    <row r="28" spans="2:12" ht="14.4">
      <c r="B28" s="95"/>
      <c r="C28" s="95" t="s">
        <v>32</v>
      </c>
      <c r="D28" s="95"/>
      <c r="E28" s="95"/>
      <c r="F28" s="150">
        <v>0.22602712782176157</v>
      </c>
      <c r="G28" s="150">
        <v>0.14505393540994377</v>
      </c>
      <c r="H28" s="150">
        <v>1.2693328866274186E-2</v>
      </c>
      <c r="I28" s="150">
        <v>0.15731505990640204</v>
      </c>
      <c r="J28" s="99"/>
      <c r="K28" s="150">
        <v>0.15087576189088953</v>
      </c>
    </row>
    <row r="29" spans="2:12">
      <c r="F29" s="102"/>
    </row>
    <row r="30" spans="2:12">
      <c r="C30" s="156" t="s">
        <v>35</v>
      </c>
      <c r="D30" s="156"/>
      <c r="E30" s="156"/>
      <c r="F30" s="157">
        <v>0.17511558798216087</v>
      </c>
      <c r="G30" s="157">
        <v>3.1071220243672037E-2</v>
      </c>
      <c r="H30" s="157">
        <v>9.8023926927698568E-2</v>
      </c>
      <c r="I30" s="157">
        <v>0.11082799818299072</v>
      </c>
      <c r="J30" s="157"/>
      <c r="K30" s="157">
        <v>0.1108279981826783</v>
      </c>
    </row>
    <row r="31" spans="2:12">
      <c r="C31" s="156" t="s">
        <v>36</v>
      </c>
      <c r="D31" s="156"/>
      <c r="E31" s="156"/>
      <c r="F31" s="157">
        <v>0.36104948867710696</v>
      </c>
      <c r="G31" s="157">
        <v>0.22054648860436754</v>
      </c>
      <c r="H31" s="157">
        <v>7.8326070155100069E-2</v>
      </c>
      <c r="I31" s="157">
        <v>0.26282752291760136</v>
      </c>
      <c r="J31" s="157"/>
      <c r="K31" s="157">
        <v>0.19363884840928747</v>
      </c>
    </row>
    <row r="32" spans="2:12">
      <c r="C32" s="156" t="s">
        <v>37</v>
      </c>
      <c r="D32" s="156"/>
      <c r="E32" s="156"/>
      <c r="F32" s="157">
        <v>3.1866099116752117E-2</v>
      </c>
      <c r="G32" s="157">
        <v>2.2517891448772892E-2</v>
      </c>
      <c r="H32" s="157">
        <v>-3.4523266579250256E-3</v>
      </c>
      <c r="I32" s="157">
        <v>2.3679677516925512E-2</v>
      </c>
      <c r="J32" s="157"/>
      <c r="K32" s="157">
        <v>1.3201981019274805E-2</v>
      </c>
    </row>
    <row r="33" spans="1:11">
      <c r="A33" s="158"/>
      <c r="B33" s="158" t="s">
        <v>38</v>
      </c>
      <c r="C33" s="158"/>
      <c r="D33" s="158"/>
      <c r="E33" s="158"/>
      <c r="F33" s="159"/>
      <c r="G33" s="159"/>
      <c r="H33" s="159"/>
      <c r="I33" s="159"/>
      <c r="J33" s="159"/>
      <c r="K33" s="159"/>
    </row>
    <row r="34" spans="1:11">
      <c r="A34" s="158"/>
      <c r="B34" s="158"/>
      <c r="C34" s="158" t="s">
        <v>39</v>
      </c>
      <c r="D34" s="158"/>
      <c r="E34" s="158"/>
      <c r="F34" s="160">
        <v>33987.911558065731</v>
      </c>
      <c r="G34" s="160">
        <v>16402.580574103649</v>
      </c>
      <c r="H34" s="160">
        <v>14072.956931380384</v>
      </c>
      <c r="I34" s="160">
        <v>64463.449063549764</v>
      </c>
      <c r="J34" s="160">
        <v>1447.8232608916878</v>
      </c>
      <c r="K34" s="160">
        <v>65911.272324441452</v>
      </c>
    </row>
    <row r="35" spans="1:11">
      <c r="C35" s="161" t="s">
        <v>40</v>
      </c>
      <c r="D35" s="161"/>
      <c r="E35" s="161"/>
      <c r="F35" s="162">
        <v>0.57965810777429794</v>
      </c>
      <c r="G35" s="162">
        <v>0.70751159520400209</v>
      </c>
      <c r="H35" s="162">
        <v>0.52091287921990537</v>
      </c>
      <c r="I35" s="162">
        <v>0.59661434748909214</v>
      </c>
      <c r="J35" s="162"/>
      <c r="K35" s="162">
        <v>0.59524678341906934</v>
      </c>
    </row>
    <row r="36" spans="1:11">
      <c r="J36" s="102"/>
    </row>
    <row r="37" spans="1:11">
      <c r="C37" s="72" t="s">
        <v>41</v>
      </c>
      <c r="F37" s="101">
        <v>698.65880209491706</v>
      </c>
      <c r="G37" s="101">
        <v>-692.13401220638502</v>
      </c>
      <c r="H37" s="101">
        <v>-6.524789888534599</v>
      </c>
      <c r="J37" s="102"/>
    </row>
    <row r="38" spans="1:11">
      <c r="C38" s="72" t="s">
        <v>42</v>
      </c>
      <c r="F38" s="163">
        <v>34686.570360160651</v>
      </c>
      <c r="G38" s="163">
        <v>15710.446561897264</v>
      </c>
      <c r="H38" s="163">
        <v>14066.432141491849</v>
      </c>
      <c r="I38" s="101">
        <v>64463.449063549764</v>
      </c>
      <c r="J38" s="101">
        <v>1205.2388581099838</v>
      </c>
      <c r="K38" s="101">
        <v>65668.687921659744</v>
      </c>
    </row>
    <row r="39" spans="1:11">
      <c r="C39" s="164" t="s">
        <v>43</v>
      </c>
      <c r="D39" s="164"/>
      <c r="E39" s="164"/>
      <c r="F39" s="165">
        <v>0.61212971284516637</v>
      </c>
      <c r="G39" s="165">
        <v>0.63546031973925388</v>
      </c>
      <c r="H39" s="165">
        <v>0.5202077227254982</v>
      </c>
      <c r="I39" s="165">
        <v>0.59661434748909214</v>
      </c>
      <c r="J39" s="165">
        <v>0.27917751146667413</v>
      </c>
      <c r="K39" s="165">
        <v>0.58937552688588823</v>
      </c>
    </row>
    <row r="40" spans="1:11">
      <c r="F40" s="102"/>
      <c r="G40" s="102"/>
      <c r="H40" s="102"/>
      <c r="I40" s="102"/>
      <c r="J40" s="102"/>
      <c r="K40" s="102"/>
    </row>
    <row r="41" spans="1:11">
      <c r="F41" s="102"/>
      <c r="G41" s="102"/>
      <c r="H41" s="102"/>
      <c r="I41" s="102"/>
      <c r="J41" s="102"/>
      <c r="K41" s="102"/>
    </row>
    <row r="42" spans="1:11" ht="19.2">
      <c r="E42" s="166" t="s">
        <v>44</v>
      </c>
      <c r="J42" s="167"/>
      <c r="K42" s="167" t="s">
        <v>15</v>
      </c>
    </row>
    <row r="43" spans="1:11" ht="28.8">
      <c r="E43" s="168"/>
      <c r="F43" s="169" t="s">
        <v>45</v>
      </c>
      <c r="G43" s="169" t="s">
        <v>46</v>
      </c>
      <c r="H43" s="169" t="s">
        <v>47</v>
      </c>
      <c r="I43" s="168" t="s">
        <v>19</v>
      </c>
      <c r="J43" s="168" t="s">
        <v>48</v>
      </c>
      <c r="K43" s="170" t="s">
        <v>21</v>
      </c>
    </row>
    <row r="44" spans="1:11" ht="14.4">
      <c r="E44" s="168" t="s">
        <v>49</v>
      </c>
      <c r="F44" s="171">
        <v>20489682558.16634</v>
      </c>
      <c r="G44" s="171">
        <v>9606131296.6627197</v>
      </c>
      <c r="H44" s="171">
        <v>1952658646.7053995</v>
      </c>
      <c r="I44" s="171">
        <v>0</v>
      </c>
      <c r="J44" s="171">
        <v>0</v>
      </c>
      <c r="K44" s="171">
        <v>0</v>
      </c>
    </row>
    <row r="45" spans="1:11" ht="14.4">
      <c r="E45" s="168" t="s">
        <v>50</v>
      </c>
      <c r="F45" s="171">
        <v>20660327885.44178</v>
      </c>
      <c r="G45" s="171">
        <v>9606131296.6627197</v>
      </c>
      <c r="H45" s="171">
        <v>1782013319.4299402</v>
      </c>
      <c r="I45" s="171">
        <v>0</v>
      </c>
      <c r="J45" s="171">
        <v>0</v>
      </c>
      <c r="K45" s="171">
        <v>0</v>
      </c>
    </row>
    <row r="46" spans="1:11" ht="14.4">
      <c r="E46" s="168" t="s">
        <v>51</v>
      </c>
      <c r="F46" s="172">
        <v>170645327.27544022</v>
      </c>
      <c r="G46" s="172">
        <v>0</v>
      </c>
      <c r="H46" s="172">
        <v>-170645327.27545929</v>
      </c>
      <c r="I46" s="172">
        <v>0</v>
      </c>
      <c r="J46" s="172">
        <v>0</v>
      </c>
      <c r="K46" s="172">
        <v>0</v>
      </c>
    </row>
    <row r="47" spans="1:11" ht="14.4">
      <c r="E47" s="173"/>
      <c r="F47" s="95"/>
      <c r="G47" s="95"/>
      <c r="H47" s="95"/>
      <c r="I47" s="95"/>
      <c r="J47" s="95"/>
      <c r="K47" s="95"/>
    </row>
    <row r="48" spans="1:11" ht="14.4">
      <c r="E48" s="173"/>
      <c r="F48" s="95"/>
      <c r="G48" s="95"/>
      <c r="H48" s="95"/>
      <c r="I48" s="95"/>
      <c r="K48" s="174" t="s">
        <v>52</v>
      </c>
    </row>
    <row r="49" spans="5:11" ht="43.2">
      <c r="E49" s="170" t="s">
        <v>53</v>
      </c>
      <c r="F49" s="172">
        <v>170</v>
      </c>
      <c r="G49" s="172">
        <v>0</v>
      </c>
      <c r="H49" s="172">
        <v>-170</v>
      </c>
      <c r="I49" s="172">
        <v>0</v>
      </c>
      <c r="J49" s="172">
        <v>0</v>
      </c>
      <c r="K49" s="172">
        <v>0</v>
      </c>
    </row>
    <row r="50" spans="5:11" ht="14.4">
      <c r="E50" s="170" t="s">
        <v>54</v>
      </c>
      <c r="F50" s="175" t="s">
        <v>55</v>
      </c>
      <c r="G50" s="175"/>
      <c r="H50" s="175" t="s">
        <v>55</v>
      </c>
      <c r="I50" s="175" t="s">
        <v>11</v>
      </c>
      <c r="J50" s="175" t="s">
        <v>2</v>
      </c>
      <c r="K50" s="175" t="s">
        <v>11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rgb="FFFF0000"/>
  </sheetPr>
  <dimension ref="A1:L125"/>
  <sheetViews>
    <sheetView view="pageBreakPreview" topLeftCell="A20" zoomScale="85" zoomScaleNormal="85" zoomScaleSheetLayoutView="85" workbookViewId="0">
      <selection activeCell="A28" sqref="A28"/>
    </sheetView>
  </sheetViews>
  <sheetFormatPr defaultColWidth="9" defaultRowHeight="14.4"/>
  <cols>
    <col min="1" max="1" width="18.109375" style="195" customWidth="1"/>
    <col min="2" max="2" width="23.88671875" style="195" customWidth="1"/>
    <col min="3" max="13" width="15.33203125" style="195" customWidth="1"/>
    <col min="14" max="14" width="20.109375" style="195" bestFit="1" customWidth="1"/>
    <col min="15" max="16384" width="9" style="195"/>
  </cols>
  <sheetData>
    <row r="1" spans="1:12" ht="21">
      <c r="A1" s="211" t="s">
        <v>56</v>
      </c>
      <c r="C1" s="195">
        <v>2</v>
      </c>
      <c r="E1" s="195">
        <v>3</v>
      </c>
      <c r="G1" s="195">
        <v>4</v>
      </c>
      <c r="H1" s="195">
        <v>5</v>
      </c>
      <c r="J1" s="195">
        <v>6</v>
      </c>
      <c r="K1" s="195">
        <v>7</v>
      </c>
    </row>
    <row r="2" spans="1:12">
      <c r="B2" s="196" t="s">
        <v>57</v>
      </c>
      <c r="C2" s="196" t="s">
        <v>9</v>
      </c>
      <c r="D2" s="197" t="s">
        <v>58</v>
      </c>
      <c r="E2" s="196" t="s">
        <v>1</v>
      </c>
      <c r="F2" s="197" t="s">
        <v>59</v>
      </c>
      <c r="G2" s="196" t="s">
        <v>60</v>
      </c>
      <c r="H2" s="196" t="s">
        <v>61</v>
      </c>
      <c r="I2" s="196" t="s">
        <v>62</v>
      </c>
      <c r="J2" s="196" t="s">
        <v>63</v>
      </c>
      <c r="K2" s="196" t="s">
        <v>64</v>
      </c>
      <c r="L2" s="196" t="s">
        <v>65</v>
      </c>
    </row>
    <row r="3" spans="1:12">
      <c r="A3" s="195" t="s">
        <v>83</v>
      </c>
      <c r="B3" s="195" t="s">
        <v>66</v>
      </c>
      <c r="C3" s="215">
        <v>24241014016.285851</v>
      </c>
      <c r="D3" s="215">
        <f>E3+G3+H3+J3+K3</f>
        <v>14065549540.083588</v>
      </c>
      <c r="E3" s="215">
        <v>2487522342.7405834</v>
      </c>
      <c r="F3" s="215">
        <f>SUM(G3:H3)</f>
        <v>3432847179.7447996</v>
      </c>
      <c r="G3" s="198">
        <v>2469680840.1455998</v>
      </c>
      <c r="H3" s="198">
        <v>963166339.59920001</v>
      </c>
      <c r="I3" s="215">
        <f>SUM(J3:K3)</f>
        <v>8145180017.5982046</v>
      </c>
      <c r="J3" s="198">
        <v>7518062498.2679043</v>
      </c>
      <c r="K3" s="198">
        <v>627117519.33030009</v>
      </c>
      <c r="L3" s="215">
        <f>SUM(C3:D3)</f>
        <v>38306563556.369438</v>
      </c>
    </row>
    <row r="4" spans="1:12">
      <c r="A4" s="195" t="s">
        <v>83</v>
      </c>
      <c r="B4" s="195" t="s">
        <v>67</v>
      </c>
      <c r="C4" s="198">
        <v>18097201681.919003</v>
      </c>
      <c r="D4" s="198">
        <f>E4+G4+H4+J4+K4</f>
        <v>0</v>
      </c>
      <c r="E4" s="198">
        <v>0</v>
      </c>
      <c r="F4" s="198">
        <f t="shared" ref="F4:F22" si="0">SUM(G4:H4)</f>
        <v>0</v>
      </c>
      <c r="G4" s="198">
        <v>0</v>
      </c>
      <c r="H4" s="198">
        <v>0</v>
      </c>
      <c r="I4" s="198">
        <f t="shared" ref="I4:I22" si="1">SUM(J4:K4)</f>
        <v>0</v>
      </c>
      <c r="J4" s="198">
        <v>0</v>
      </c>
      <c r="K4" s="198">
        <v>0</v>
      </c>
      <c r="L4" s="198">
        <f t="shared" ref="L4:L22" si="2">SUM(C4:D4)</f>
        <v>18097201681.919003</v>
      </c>
    </row>
    <row r="5" spans="1:12">
      <c r="A5" s="195" t="s">
        <v>83</v>
      </c>
      <c r="B5" s="195" t="s">
        <v>84</v>
      </c>
      <c r="C5" s="198">
        <v>9181325894.7951469</v>
      </c>
      <c r="D5" s="198">
        <f>E5+G5+H5+J5+K5</f>
        <v>2707234821.4054999</v>
      </c>
      <c r="E5" s="198">
        <v>1843909932.9142122</v>
      </c>
      <c r="F5" s="198">
        <f t="shared" si="0"/>
        <v>753826150.48166513</v>
      </c>
      <c r="G5" s="198">
        <v>377585342.27016515</v>
      </c>
      <c r="H5" s="198">
        <v>376240808.21150005</v>
      </c>
      <c r="I5" s="198">
        <f t="shared" si="1"/>
        <v>109498738.00962268</v>
      </c>
      <c r="J5" s="198">
        <v>109498738.00962268</v>
      </c>
      <c r="K5" s="198">
        <v>0</v>
      </c>
      <c r="L5" s="198">
        <f t="shared" si="2"/>
        <v>11888560716.200647</v>
      </c>
    </row>
    <row r="6" spans="1:12">
      <c r="B6" s="208" t="s">
        <v>85</v>
      </c>
      <c r="C6" s="215">
        <f>SUM(C4:C5)</f>
        <v>27278527576.714149</v>
      </c>
      <c r="D6" s="215">
        <f>SUM(D4:D5)</f>
        <v>2707234821.4054999</v>
      </c>
      <c r="E6" s="215">
        <f t="shared" ref="E6:K6" si="3">SUM(E4:E5)</f>
        <v>1843909932.9142122</v>
      </c>
      <c r="F6" s="215">
        <f t="shared" si="3"/>
        <v>753826150.48166513</v>
      </c>
      <c r="G6" s="209">
        <f t="shared" si="3"/>
        <v>377585342.27016515</v>
      </c>
      <c r="H6" s="209">
        <f t="shared" si="3"/>
        <v>376240808.21150005</v>
      </c>
      <c r="I6" s="215">
        <f t="shared" si="3"/>
        <v>109498738.00962268</v>
      </c>
      <c r="J6" s="209">
        <f>SUM(J4:J5)</f>
        <v>109498738.00962268</v>
      </c>
      <c r="K6" s="209">
        <f t="shared" si="3"/>
        <v>0</v>
      </c>
      <c r="L6" s="215">
        <f t="shared" si="2"/>
        <v>29985762398.119648</v>
      </c>
    </row>
    <row r="7" spans="1:12">
      <c r="A7" s="195" t="s">
        <v>83</v>
      </c>
      <c r="B7" s="195" t="s">
        <v>69</v>
      </c>
      <c r="C7" s="198">
        <v>8362818904</v>
      </c>
      <c r="D7" s="198">
        <f t="shared" ref="D7:D22" si="4">E7+G7+H7+J7+K7</f>
        <v>1310142518.0661998</v>
      </c>
      <c r="E7" s="198">
        <v>453159843.34520006</v>
      </c>
      <c r="F7" s="198">
        <f t="shared" si="0"/>
        <v>0</v>
      </c>
      <c r="G7" s="198">
        <v>0</v>
      </c>
      <c r="H7" s="198">
        <v>0</v>
      </c>
      <c r="I7" s="198">
        <f>SUM(J7:K7)</f>
        <v>856982674.72099972</v>
      </c>
      <c r="J7" s="198">
        <v>508462240.95479983</v>
      </c>
      <c r="K7" s="198">
        <v>348520433.76619995</v>
      </c>
      <c r="L7" s="198">
        <f t="shared" si="2"/>
        <v>9672961422.0662003</v>
      </c>
    </row>
    <row r="8" spans="1:12">
      <c r="A8" s="195" t="s">
        <v>83</v>
      </c>
      <c r="B8" s="195" t="s">
        <v>70</v>
      </c>
      <c r="C8" s="198">
        <v>2122424589</v>
      </c>
      <c r="D8" s="198">
        <f t="shared" si="4"/>
        <v>742427458.64109993</v>
      </c>
      <c r="E8" s="198">
        <v>48954962.494500004</v>
      </c>
      <c r="F8" s="198">
        <f t="shared" si="0"/>
        <v>6671982.6409999998</v>
      </c>
      <c r="G8" s="198">
        <v>0</v>
      </c>
      <c r="H8" s="198">
        <v>6671982.6409999998</v>
      </c>
      <c r="I8" s="198">
        <f t="shared" si="1"/>
        <v>686800513.50559998</v>
      </c>
      <c r="J8" s="198">
        <v>602237504.06379998</v>
      </c>
      <c r="K8" s="198">
        <v>84563009.441799983</v>
      </c>
      <c r="L8" s="198">
        <f t="shared" si="2"/>
        <v>2864852047.6410999</v>
      </c>
    </row>
    <row r="9" spans="1:12">
      <c r="B9" s="208" t="s">
        <v>86</v>
      </c>
      <c r="C9" s="215">
        <f>SUM(C7:C8)</f>
        <v>10485243493</v>
      </c>
      <c r="D9" s="215">
        <f>SUM(D7:D8)</f>
        <v>2052569976.7072997</v>
      </c>
      <c r="E9" s="215">
        <f t="shared" ref="E9:I9" si="5">SUM(E7:E8)</f>
        <v>502114805.83970004</v>
      </c>
      <c r="F9" s="215">
        <f t="shared" si="5"/>
        <v>6671982.6409999998</v>
      </c>
      <c r="G9" s="209">
        <f t="shared" si="5"/>
        <v>0</v>
      </c>
      <c r="H9" s="209">
        <f t="shared" si="5"/>
        <v>6671982.6409999998</v>
      </c>
      <c r="I9" s="215">
        <f t="shared" si="5"/>
        <v>1543783188.2265997</v>
      </c>
      <c r="J9" s="209">
        <f>SUM(J7:J8)</f>
        <v>1110699745.0185997</v>
      </c>
      <c r="K9" s="209">
        <f t="shared" ref="K9" si="6">SUM(K7:K8)</f>
        <v>433083443.20799994</v>
      </c>
      <c r="L9" s="215">
        <f t="shared" si="2"/>
        <v>12537813469.7073</v>
      </c>
    </row>
    <row r="10" spans="1:12">
      <c r="A10" s="195" t="s">
        <v>87</v>
      </c>
      <c r="B10" s="195" t="s">
        <v>4</v>
      </c>
      <c r="C10" s="217">
        <v>4625602044.2264996</v>
      </c>
      <c r="D10" s="217">
        <f t="shared" si="4"/>
        <v>16145950147.349695</v>
      </c>
      <c r="E10" s="217">
        <v>2726488371.6278329</v>
      </c>
      <c r="F10" s="217">
        <f t="shared" si="0"/>
        <v>10876438129.162697</v>
      </c>
      <c r="G10" s="198">
        <v>10347440635.564198</v>
      </c>
      <c r="H10" s="198">
        <v>528997493.59850007</v>
      </c>
      <c r="I10" s="217">
        <f t="shared" si="1"/>
        <v>2543023646.5591669</v>
      </c>
      <c r="J10" s="198">
        <v>1982555608.3790426</v>
      </c>
      <c r="K10" s="198">
        <v>560468038.18012404</v>
      </c>
      <c r="L10" s="217">
        <f t="shared" si="2"/>
        <v>20771552191.576195</v>
      </c>
    </row>
    <row r="11" spans="1:12">
      <c r="A11" s="195" t="s">
        <v>87</v>
      </c>
      <c r="B11" s="195" t="s">
        <v>71</v>
      </c>
      <c r="C11" s="217">
        <v>967322684</v>
      </c>
      <c r="D11" s="217">
        <f t="shared" si="4"/>
        <v>5539036797.6313</v>
      </c>
      <c r="E11" s="217">
        <v>3676495791.4018998</v>
      </c>
      <c r="F11" s="217">
        <f t="shared" si="0"/>
        <v>1334527389.7406001</v>
      </c>
      <c r="G11" s="198">
        <v>1088422660.1969001</v>
      </c>
      <c r="H11" s="198">
        <v>246104729.54370001</v>
      </c>
      <c r="I11" s="217">
        <f t="shared" si="1"/>
        <v>528013616.48879993</v>
      </c>
      <c r="J11" s="198">
        <v>415037870.50679994</v>
      </c>
      <c r="K11" s="198">
        <v>112975745.98199999</v>
      </c>
      <c r="L11" s="217">
        <f t="shared" si="2"/>
        <v>6506359481.6313</v>
      </c>
    </row>
    <row r="12" spans="1:12">
      <c r="A12" s="195" t="s">
        <v>87</v>
      </c>
      <c r="B12" s="195" t="s">
        <v>72</v>
      </c>
      <c r="C12" s="217">
        <v>1117707324</v>
      </c>
      <c r="D12" s="217">
        <f t="shared" si="4"/>
        <v>11236157651.072701</v>
      </c>
      <c r="E12" s="217">
        <v>3425532071.0253</v>
      </c>
      <c r="F12" s="217">
        <f t="shared" si="0"/>
        <v>4480831570.2336006</v>
      </c>
      <c r="G12" s="198">
        <v>3748033489.6737003</v>
      </c>
      <c r="H12" s="198">
        <v>732798080.55990005</v>
      </c>
      <c r="I12" s="217">
        <f t="shared" si="1"/>
        <v>3329794009.8137999</v>
      </c>
      <c r="J12" s="198">
        <v>1121834066.6805</v>
      </c>
      <c r="K12" s="198">
        <v>2207959943.1332998</v>
      </c>
      <c r="L12" s="217">
        <f t="shared" si="2"/>
        <v>12353864975.072701</v>
      </c>
    </row>
    <row r="13" spans="1:12">
      <c r="A13" s="195" t="s">
        <v>73</v>
      </c>
      <c r="B13" s="195" t="s">
        <v>73</v>
      </c>
      <c r="C13" s="217">
        <v>0</v>
      </c>
      <c r="D13" s="217">
        <f t="shared" si="4"/>
        <v>0</v>
      </c>
      <c r="E13" s="217">
        <v>0</v>
      </c>
      <c r="F13" s="217">
        <f t="shared" si="0"/>
        <v>0</v>
      </c>
      <c r="G13" s="198">
        <v>0</v>
      </c>
      <c r="H13" s="198">
        <v>0</v>
      </c>
      <c r="I13" s="217">
        <f t="shared" si="1"/>
        <v>0</v>
      </c>
      <c r="J13" s="198">
        <v>0</v>
      </c>
      <c r="K13" s="198">
        <v>0</v>
      </c>
      <c r="L13" s="217">
        <f t="shared" si="2"/>
        <v>0</v>
      </c>
    </row>
    <row r="14" spans="1:12">
      <c r="A14" s="195" t="s">
        <v>87</v>
      </c>
      <c r="B14" s="195" t="s">
        <v>74</v>
      </c>
      <c r="C14" s="217">
        <v>4985784396</v>
      </c>
      <c r="D14" s="217">
        <f t="shared" si="4"/>
        <v>37340585832.020805</v>
      </c>
      <c r="E14" s="217">
        <v>10768964730.034407</v>
      </c>
      <c r="F14" s="217">
        <f t="shared" si="0"/>
        <v>17650673703.988159</v>
      </c>
      <c r="G14" s="198">
        <v>16781126503.574358</v>
      </c>
      <c r="H14" s="198">
        <v>869547200.41380012</v>
      </c>
      <c r="I14" s="217">
        <f t="shared" si="1"/>
        <v>8920947397.9982433</v>
      </c>
      <c r="J14" s="198">
        <v>3736767343.8110437</v>
      </c>
      <c r="K14" s="198">
        <v>5184180054.1871996</v>
      </c>
      <c r="L14" s="217">
        <f t="shared" si="2"/>
        <v>42326370228.020805</v>
      </c>
    </row>
    <row r="15" spans="1:12">
      <c r="A15" s="195" t="s">
        <v>87</v>
      </c>
      <c r="B15" s="195" t="s">
        <v>76</v>
      </c>
      <c r="C15" s="217">
        <v>3413887155</v>
      </c>
      <c r="D15" s="217">
        <f t="shared" si="4"/>
        <v>284903080.06620002</v>
      </c>
      <c r="E15" s="217">
        <v>156763813.65818381</v>
      </c>
      <c r="F15" s="217">
        <f t="shared" si="0"/>
        <v>14505672.790800001</v>
      </c>
      <c r="G15" s="198">
        <v>0</v>
      </c>
      <c r="H15" s="198">
        <v>14505672.790800001</v>
      </c>
      <c r="I15" s="217">
        <f t="shared" si="1"/>
        <v>113633593.61721618</v>
      </c>
      <c r="J15" s="198">
        <v>84992638.130616188</v>
      </c>
      <c r="K15" s="198">
        <v>28640955.4866</v>
      </c>
      <c r="L15" s="217">
        <f t="shared" si="2"/>
        <v>3698790235.0662003</v>
      </c>
    </row>
    <row r="16" spans="1:12">
      <c r="A16" s="195" t="s">
        <v>87</v>
      </c>
      <c r="B16" s="195" t="s">
        <v>78</v>
      </c>
      <c r="C16" s="217">
        <v>896314638</v>
      </c>
      <c r="D16" s="217">
        <f t="shared" si="4"/>
        <v>5311854343.2582998</v>
      </c>
      <c r="E16" s="217">
        <v>1949069637.5782421</v>
      </c>
      <c r="F16" s="217">
        <f t="shared" si="0"/>
        <v>3191134182.7937994</v>
      </c>
      <c r="G16" s="198">
        <v>3116769613.1543994</v>
      </c>
      <c r="H16" s="198">
        <v>74364569.639400005</v>
      </c>
      <c r="I16" s="217">
        <f t="shared" si="1"/>
        <v>171650522.88625816</v>
      </c>
      <c r="J16" s="198">
        <v>167674463.91485816</v>
      </c>
      <c r="K16" s="198">
        <v>3976058.9714000002</v>
      </c>
      <c r="L16" s="217">
        <f t="shared" si="2"/>
        <v>6208168981.2582998</v>
      </c>
    </row>
    <row r="17" spans="1:12">
      <c r="A17" s="195" t="s">
        <v>87</v>
      </c>
      <c r="B17" s="195" t="s">
        <v>77</v>
      </c>
      <c r="C17" s="217">
        <v>1322356810</v>
      </c>
      <c r="D17" s="217">
        <f t="shared" si="4"/>
        <v>8288109166.2575006</v>
      </c>
      <c r="E17" s="217">
        <v>2766307988.5042415</v>
      </c>
      <c r="F17" s="217">
        <f t="shared" si="0"/>
        <v>3286500479.8264008</v>
      </c>
      <c r="G17" s="198">
        <v>3138275117.6886005</v>
      </c>
      <c r="H17" s="198">
        <v>148225362.13780001</v>
      </c>
      <c r="I17" s="217">
        <f t="shared" si="1"/>
        <v>2235300697.9268584</v>
      </c>
      <c r="J17" s="198">
        <v>1007392329.5730584</v>
      </c>
      <c r="K17" s="198">
        <v>1227908368.3538001</v>
      </c>
      <c r="L17" s="217">
        <f t="shared" si="2"/>
        <v>9610465976.2574997</v>
      </c>
    </row>
    <row r="18" spans="1:12">
      <c r="A18" s="195" t="s">
        <v>87</v>
      </c>
      <c r="B18" s="195" t="s">
        <v>75</v>
      </c>
      <c r="C18" s="217">
        <v>5445543660</v>
      </c>
      <c r="D18" s="217">
        <f t="shared" si="4"/>
        <v>18621466255.792999</v>
      </c>
      <c r="E18" s="217">
        <v>7023255446.9077768</v>
      </c>
      <c r="F18" s="217">
        <f t="shared" si="0"/>
        <v>3646980604.3937302</v>
      </c>
      <c r="G18" s="198">
        <v>2145190403.2641304</v>
      </c>
      <c r="H18" s="198">
        <v>1501790201.1295998</v>
      </c>
      <c r="I18" s="217">
        <f t="shared" si="1"/>
        <v>7951230204.4914923</v>
      </c>
      <c r="J18" s="198">
        <v>3765031408.9727917</v>
      </c>
      <c r="K18" s="198">
        <v>4186198795.5187006</v>
      </c>
      <c r="L18" s="217">
        <f t="shared" si="2"/>
        <v>24067009915.792999</v>
      </c>
    </row>
    <row r="19" spans="1:12">
      <c r="B19" s="210" t="s">
        <v>88</v>
      </c>
      <c r="C19" s="209">
        <f>SUM(C14:C18)</f>
        <v>16063886659</v>
      </c>
      <c r="D19" s="209">
        <f t="shared" ref="D19:K19" si="7">SUM(D14:D18)</f>
        <v>69846918677.395813</v>
      </c>
      <c r="E19" s="209">
        <f t="shared" si="7"/>
        <v>22664361616.68285</v>
      </c>
      <c r="F19" s="209">
        <f t="shared" si="7"/>
        <v>27789794643.792889</v>
      </c>
      <c r="G19" s="209">
        <f t="shared" si="7"/>
        <v>25181361637.681488</v>
      </c>
      <c r="H19" s="209">
        <f t="shared" si="7"/>
        <v>2608433006.1113997</v>
      </c>
      <c r="I19" s="209">
        <f t="shared" si="7"/>
        <v>19392762416.920071</v>
      </c>
      <c r="J19" s="209">
        <f t="shared" si="7"/>
        <v>8761858184.4023685</v>
      </c>
      <c r="K19" s="209">
        <f t="shared" si="7"/>
        <v>10630904232.5177</v>
      </c>
      <c r="L19" s="209">
        <f>SUM(C19:D19)</f>
        <v>85910805336.395813</v>
      </c>
    </row>
    <row r="20" spans="1:12">
      <c r="A20" s="195" t="s">
        <v>89</v>
      </c>
      <c r="B20" s="195" t="s">
        <v>90</v>
      </c>
      <c r="C20" s="216">
        <v>5193269151.45397</v>
      </c>
      <c r="D20" s="216">
        <f t="shared" si="4"/>
        <v>33548128471.435329</v>
      </c>
      <c r="E20" s="216">
        <v>10257342080.767889</v>
      </c>
      <c r="F20" s="216">
        <f t="shared" si="0"/>
        <v>14123522521.932875</v>
      </c>
      <c r="G20" s="198">
        <v>11767695094.606739</v>
      </c>
      <c r="H20" s="198">
        <v>2355827427.3261361</v>
      </c>
      <c r="I20" s="216">
        <f>SUM(J20:K20)</f>
        <v>9167263868.7345676</v>
      </c>
      <c r="J20" s="198">
        <v>7060212789.6571741</v>
      </c>
      <c r="K20" s="198">
        <v>2107051079.0773928</v>
      </c>
      <c r="L20" s="216">
        <f t="shared" si="2"/>
        <v>38741397622.889297</v>
      </c>
    </row>
    <row r="21" spans="1:12">
      <c r="A21" s="195" t="s">
        <v>89</v>
      </c>
      <c r="B21" s="195" t="s">
        <v>91</v>
      </c>
      <c r="C21" s="216">
        <v>68796939.040584177</v>
      </c>
      <c r="D21" s="216">
        <f t="shared" si="4"/>
        <v>3997379691.8834176</v>
      </c>
      <c r="E21" s="216">
        <v>414945379.51906753</v>
      </c>
      <c r="F21" s="216">
        <f t="shared" si="0"/>
        <v>3269794222.0659509</v>
      </c>
      <c r="G21" s="198">
        <v>3233832749.0173864</v>
      </c>
      <c r="H21" s="198">
        <v>35961473.04856424</v>
      </c>
      <c r="I21" s="216">
        <f t="shared" si="1"/>
        <v>312640090.29839879</v>
      </c>
      <c r="J21" s="198">
        <v>175683884.09002092</v>
      </c>
      <c r="K21" s="198">
        <v>136956206.20837787</v>
      </c>
      <c r="L21" s="216">
        <f t="shared" si="2"/>
        <v>4066176630.9240017</v>
      </c>
    </row>
    <row r="22" spans="1:12">
      <c r="A22" s="195" t="s">
        <v>89</v>
      </c>
      <c r="B22" s="195" t="s">
        <v>92</v>
      </c>
      <c r="C22" s="216">
        <v>301975046.65061915</v>
      </c>
      <c r="D22" s="216">
        <f t="shared" si="4"/>
        <v>9684881814.0129814</v>
      </c>
      <c r="E22" s="216">
        <v>2348581036.7566862</v>
      </c>
      <c r="F22" s="216">
        <f t="shared" si="0"/>
        <v>5901426431.5098238</v>
      </c>
      <c r="G22" s="198">
        <v>5565863077.1735535</v>
      </c>
      <c r="H22" s="198">
        <v>335563354.33627063</v>
      </c>
      <c r="I22" s="216">
        <f t="shared" si="1"/>
        <v>1434874345.7464716</v>
      </c>
      <c r="J22" s="198">
        <v>929341373.78884816</v>
      </c>
      <c r="K22" s="198">
        <v>505532971.95762348</v>
      </c>
      <c r="L22" s="216">
        <f t="shared" si="2"/>
        <v>9986856860.6636009</v>
      </c>
    </row>
    <row r="23" spans="1:12">
      <c r="B23" s="200" t="s">
        <v>65</v>
      </c>
      <c r="C23" s="213">
        <f>SUM(C3:C5,C7:C8,C10:C18,C20:C22)</f>
        <v>90343344934.371674</v>
      </c>
      <c r="D23" s="201">
        <f t="shared" ref="D23:K23" si="8">SUM(D3:D5,D7:D8,D10:D18,D20:D22)</f>
        <v>168823807588.9776</v>
      </c>
      <c r="E23" s="213">
        <f t="shared" si="8"/>
        <v>50347293429.276024</v>
      </c>
      <c r="F23" s="213">
        <f t="shared" si="8"/>
        <v>71969680221.305908</v>
      </c>
      <c r="G23" s="201">
        <f t="shared" si="8"/>
        <v>63779915526.32972</v>
      </c>
      <c r="H23" s="201">
        <f t="shared" si="8"/>
        <v>8189764694.9761715</v>
      </c>
      <c r="I23" s="213">
        <f t="shared" si="8"/>
        <v>46506833938.395699</v>
      </c>
      <c r="J23" s="201">
        <f t="shared" si="8"/>
        <v>29184784758.80088</v>
      </c>
      <c r="K23" s="213">
        <f t="shared" si="8"/>
        <v>17322049179.594818</v>
      </c>
      <c r="L23" s="213">
        <f>SUM(L3:L5,L7:L8,L10:L18,L20:L22)</f>
        <v>259167152523.34933</v>
      </c>
    </row>
    <row r="24" spans="1:12">
      <c r="B24" s="199" t="s">
        <v>79</v>
      </c>
      <c r="C24" s="205">
        <v>0</v>
      </c>
      <c r="D24" s="205"/>
      <c r="E24" s="205">
        <v>-7.843017578125E-3</v>
      </c>
      <c r="F24" s="205"/>
      <c r="G24" s="205">
        <v>-0.5289154052734375</v>
      </c>
      <c r="H24" s="205">
        <v>-0.50691795349121094</v>
      </c>
      <c r="I24" s="205"/>
      <c r="J24" s="205">
        <v>0.427032470703125</v>
      </c>
      <c r="K24" s="205">
        <v>0.52872467041015625</v>
      </c>
      <c r="L24" s="205">
        <v>-8.7890625E-2</v>
      </c>
    </row>
    <row r="25" spans="1:12">
      <c r="B25" s="203" t="s">
        <v>80</v>
      </c>
      <c r="C25" s="206">
        <f>C23/$L23</f>
        <v>0.34859103113475115</v>
      </c>
      <c r="D25" s="206">
        <f t="shared" ref="D25:L25" si="9">D23/$L23</f>
        <v>0.65140896886524857</v>
      </c>
      <c r="E25" s="206">
        <f t="shared" si="9"/>
        <v>0.19426571978383739</v>
      </c>
      <c r="F25" s="206">
        <f t="shared" si="9"/>
        <v>0.27769599472997214</v>
      </c>
      <c r="G25" s="206">
        <f t="shared" si="9"/>
        <v>0.24609567572643509</v>
      </c>
      <c r="H25" s="206">
        <f t="shared" si="9"/>
        <v>3.1600319003537013E-2</v>
      </c>
      <c r="I25" s="206">
        <f t="shared" si="9"/>
        <v>0.17944725435143918</v>
      </c>
      <c r="J25" s="206">
        <f t="shared" si="9"/>
        <v>0.11260989085478923</v>
      </c>
      <c r="K25" s="206">
        <f t="shared" si="9"/>
        <v>6.6837363496649954E-2</v>
      </c>
      <c r="L25" s="206">
        <f t="shared" si="9"/>
        <v>1</v>
      </c>
    </row>
    <row r="26" spans="1:12">
      <c r="B26" s="203" t="s">
        <v>93</v>
      </c>
      <c r="C26" s="205">
        <f>SUM(C14:C18,C12)</f>
        <v>17181593983</v>
      </c>
      <c r="D26" s="205">
        <f t="shared" ref="D26:L26" si="10">SUM(D14:D18,D12)</f>
        <v>81083076328.468506</v>
      </c>
      <c r="E26" s="205">
        <f t="shared" si="10"/>
        <v>26089893687.708149</v>
      </c>
      <c r="F26" s="205">
        <f t="shared" si="10"/>
        <v>32270626214.026489</v>
      </c>
      <c r="G26" s="205">
        <f t="shared" si="10"/>
        <v>28929395127.355186</v>
      </c>
      <c r="H26" s="205">
        <f t="shared" si="10"/>
        <v>3341231086.6712999</v>
      </c>
      <c r="I26" s="205">
        <f t="shared" si="10"/>
        <v>22722556426.733871</v>
      </c>
      <c r="J26" s="205">
        <f t="shared" si="10"/>
        <v>9883692251.0828686</v>
      </c>
      <c r="K26" s="205">
        <f t="shared" si="10"/>
        <v>12838864175.651001</v>
      </c>
      <c r="L26" s="205">
        <f t="shared" si="10"/>
        <v>98264670311.468506</v>
      </c>
    </row>
    <row r="28" spans="1:12" ht="21">
      <c r="A28" s="212" t="s">
        <v>81</v>
      </c>
      <c r="C28" s="195">
        <v>2</v>
      </c>
      <c r="E28" s="195">
        <v>3</v>
      </c>
      <c r="G28" s="195">
        <v>4</v>
      </c>
      <c r="H28" s="195">
        <v>5</v>
      </c>
      <c r="J28" s="195">
        <v>6</v>
      </c>
      <c r="K28" s="195">
        <v>7</v>
      </c>
    </row>
    <row r="29" spans="1:12">
      <c r="B29" s="196" t="s">
        <v>57</v>
      </c>
      <c r="C29" s="196" t="s">
        <v>9</v>
      </c>
      <c r="D29" s="197" t="s">
        <v>58</v>
      </c>
      <c r="E29" s="196" t="s">
        <v>1</v>
      </c>
      <c r="F29" s="197" t="s">
        <v>59</v>
      </c>
      <c r="G29" s="196" t="s">
        <v>60</v>
      </c>
      <c r="H29" s="196" t="s">
        <v>61</v>
      </c>
      <c r="I29" s="196" t="s">
        <v>62</v>
      </c>
      <c r="J29" s="196" t="s">
        <v>63</v>
      </c>
      <c r="K29" s="196" t="s">
        <v>64</v>
      </c>
      <c r="L29" s="196" t="s">
        <v>65</v>
      </c>
    </row>
    <row r="30" spans="1:12">
      <c r="A30" s="195" t="s">
        <v>83</v>
      </c>
      <c r="B30" s="195" t="s">
        <v>66</v>
      </c>
      <c r="C30" s="215">
        <v>23949757964</v>
      </c>
      <c r="D30" s="215">
        <f>E30+G30+H30+J30+K30</f>
        <v>14250138533.339506</v>
      </c>
      <c r="E30" s="215">
        <v>3657543804.5462856</v>
      </c>
      <c r="F30" s="215">
        <f>SUM(G30:H30)</f>
        <v>3225345079.9979372</v>
      </c>
      <c r="G30" s="198">
        <v>2297204029.4890594</v>
      </c>
      <c r="H30" s="198">
        <v>928141050.50887787</v>
      </c>
      <c r="I30" s="215">
        <f>SUM(J30:K30)</f>
        <v>7367249648.7952833</v>
      </c>
      <c r="J30" s="198">
        <v>6925349090.6333189</v>
      </c>
      <c r="K30" s="198">
        <v>441900558.16196477</v>
      </c>
      <c r="L30" s="215">
        <f t="shared" ref="L30:L49" si="11">SUM(C30:D30)</f>
        <v>38199896497.339508</v>
      </c>
    </row>
    <row r="31" spans="1:12">
      <c r="A31" s="195" t="s">
        <v>83</v>
      </c>
      <c r="B31" s="195" t="s">
        <v>67</v>
      </c>
      <c r="C31" s="198">
        <v>17336433396</v>
      </c>
      <c r="D31" s="198">
        <f t="shared" ref="D31:D49" si="12">E31+G31+H31+J31+K31</f>
        <v>0</v>
      </c>
      <c r="E31" s="198">
        <v>0</v>
      </c>
      <c r="F31" s="198">
        <f t="shared" ref="F31:F49" si="13">SUM(G31:H31)</f>
        <v>0</v>
      </c>
      <c r="G31" s="198">
        <v>0</v>
      </c>
      <c r="H31" s="198">
        <v>0</v>
      </c>
      <c r="I31" s="198">
        <f t="shared" ref="I31:I49" si="14">SUM(J31:K31)</f>
        <v>0</v>
      </c>
      <c r="J31" s="198">
        <v>0</v>
      </c>
      <c r="K31" s="198">
        <v>0</v>
      </c>
      <c r="L31" s="198">
        <f t="shared" si="11"/>
        <v>17336433396</v>
      </c>
    </row>
    <row r="32" spans="1:12">
      <c r="A32" s="195" t="s">
        <v>83</v>
      </c>
      <c r="B32" s="195" t="s">
        <v>68</v>
      </c>
      <c r="C32" s="198">
        <v>8524473133</v>
      </c>
      <c r="D32" s="198">
        <f t="shared" si="12"/>
        <v>2542980429.9071541</v>
      </c>
      <c r="E32" s="198">
        <v>1983691062.7633801</v>
      </c>
      <c r="F32" s="198">
        <f t="shared" si="13"/>
        <v>501115948.67819005</v>
      </c>
      <c r="G32" s="198">
        <v>229780277.84413004</v>
      </c>
      <c r="H32" s="198">
        <v>271335670.83406001</v>
      </c>
      <c r="I32" s="198">
        <f t="shared" si="14"/>
        <v>58173418.465583995</v>
      </c>
      <c r="J32" s="198">
        <v>58173418.465583995</v>
      </c>
      <c r="K32" s="198">
        <v>0</v>
      </c>
      <c r="L32" s="198">
        <f t="shared" si="11"/>
        <v>11067453562.907154</v>
      </c>
    </row>
    <row r="33" spans="1:12">
      <c r="B33" s="208" t="s">
        <v>85</v>
      </c>
      <c r="C33" s="215">
        <f>SUM(C31:C32)</f>
        <v>25860906529</v>
      </c>
      <c r="D33" s="215">
        <f>SUM(D31:D32)</f>
        <v>2542980429.9071541</v>
      </c>
      <c r="E33" s="215">
        <f t="shared" ref="E33:I33" si="15">SUM(E31:E32)</f>
        <v>1983691062.7633801</v>
      </c>
      <c r="F33" s="215">
        <f t="shared" si="15"/>
        <v>501115948.67819005</v>
      </c>
      <c r="G33" s="209">
        <f t="shared" si="15"/>
        <v>229780277.84413004</v>
      </c>
      <c r="H33" s="209">
        <f t="shared" si="15"/>
        <v>271335670.83406001</v>
      </c>
      <c r="I33" s="215">
        <f t="shared" si="15"/>
        <v>58173418.465583995</v>
      </c>
      <c r="J33" s="209">
        <f>SUM(J31:J32)</f>
        <v>58173418.465583995</v>
      </c>
      <c r="K33" s="209">
        <f t="shared" ref="K33" si="16">SUM(K31:K32)</f>
        <v>0</v>
      </c>
      <c r="L33" s="215">
        <f t="shared" si="11"/>
        <v>28403886958.907154</v>
      </c>
    </row>
    <row r="34" spans="1:12">
      <c r="A34" s="195" t="s">
        <v>83</v>
      </c>
      <c r="B34" s="195" t="s">
        <v>69</v>
      </c>
      <c r="C34" s="198">
        <v>7914863287</v>
      </c>
      <c r="D34" s="198">
        <f>E34+G34+H34+J34+K34</f>
        <v>1091068046.1300402</v>
      </c>
      <c r="E34" s="198">
        <v>332711138.15893352</v>
      </c>
      <c r="F34" s="198">
        <f t="shared" si="13"/>
        <v>0</v>
      </c>
      <c r="G34" s="198">
        <v>0</v>
      </c>
      <c r="H34" s="198">
        <v>0</v>
      </c>
      <c r="I34" s="198">
        <f t="shared" si="14"/>
        <v>758356907.97110653</v>
      </c>
      <c r="J34" s="198">
        <v>503307547.99580657</v>
      </c>
      <c r="K34" s="198">
        <v>255049359.97530001</v>
      </c>
      <c r="L34" s="198">
        <f t="shared" si="11"/>
        <v>9005931333.1300392</v>
      </c>
    </row>
    <row r="35" spans="1:12">
      <c r="A35" s="195" t="s">
        <v>83</v>
      </c>
      <c r="B35" s="195" t="s">
        <v>70</v>
      </c>
      <c r="C35" s="198">
        <v>2198822818</v>
      </c>
      <c r="D35" s="198">
        <f t="shared" si="12"/>
        <v>585794264.40662479</v>
      </c>
      <c r="E35" s="198">
        <v>54975497.380259693</v>
      </c>
      <c r="F35" s="198">
        <f t="shared" si="13"/>
        <v>6787608.0901499987</v>
      </c>
      <c r="G35" s="198">
        <v>6787608.0901499987</v>
      </c>
      <c r="H35" s="198">
        <v>0</v>
      </c>
      <c r="I35" s="198">
        <f t="shared" si="14"/>
        <v>524031158.9362151</v>
      </c>
      <c r="J35" s="198">
        <v>495422990.15333956</v>
      </c>
      <c r="K35" s="198">
        <v>28608168.782875538</v>
      </c>
      <c r="L35" s="198">
        <f t="shared" si="11"/>
        <v>2784617082.4066248</v>
      </c>
    </row>
    <row r="36" spans="1:12">
      <c r="B36" s="208" t="s">
        <v>86</v>
      </c>
      <c r="C36" s="215">
        <f>SUM(C34:C35)</f>
        <v>10113686105</v>
      </c>
      <c r="D36" s="215">
        <f>SUM(D34:D35)</f>
        <v>1676862310.536665</v>
      </c>
      <c r="E36" s="215">
        <f t="shared" ref="E36:I36" si="17">SUM(E34:E35)</f>
        <v>387686635.53919321</v>
      </c>
      <c r="F36" s="215">
        <f t="shared" si="17"/>
        <v>6787608.0901499987</v>
      </c>
      <c r="G36" s="209">
        <f t="shared" si="17"/>
        <v>6787608.0901499987</v>
      </c>
      <c r="H36" s="209">
        <f t="shared" si="17"/>
        <v>0</v>
      </c>
      <c r="I36" s="215">
        <f t="shared" si="17"/>
        <v>1282388066.9073217</v>
      </c>
      <c r="J36" s="209">
        <f>SUM(J34:J35)</f>
        <v>998730538.14914608</v>
      </c>
      <c r="K36" s="209">
        <f t="shared" ref="K36" si="18">SUM(K34:K35)</f>
        <v>283657528.75817555</v>
      </c>
      <c r="L36" s="215">
        <f t="shared" si="11"/>
        <v>11790548415.536665</v>
      </c>
    </row>
    <row r="37" spans="1:12">
      <c r="A37" s="195" t="s">
        <v>87</v>
      </c>
      <c r="B37" s="195" t="s">
        <v>4</v>
      </c>
      <c r="C37" s="217">
        <v>4363019377.04</v>
      </c>
      <c r="D37" s="217">
        <f t="shared" si="12"/>
        <v>14604533576.973143</v>
      </c>
      <c r="E37" s="217">
        <v>2793092010.0202661</v>
      </c>
      <c r="F37" s="217">
        <f t="shared" si="13"/>
        <v>9423564344.4859695</v>
      </c>
      <c r="G37" s="198">
        <v>8972708340.5580006</v>
      </c>
      <c r="H37" s="198">
        <v>450856003.92796904</v>
      </c>
      <c r="I37" s="217">
        <f t="shared" si="14"/>
        <v>2387877222.4669075</v>
      </c>
      <c r="J37" s="198">
        <v>1898866783.2965639</v>
      </c>
      <c r="K37" s="198">
        <v>489010439.17034346</v>
      </c>
      <c r="L37" s="217">
        <f t="shared" si="11"/>
        <v>18967552954.013142</v>
      </c>
    </row>
    <row r="38" spans="1:12">
      <c r="A38" s="195" t="s">
        <v>87</v>
      </c>
      <c r="B38" s="195" t="s">
        <v>71</v>
      </c>
      <c r="C38" s="217">
        <v>958207820</v>
      </c>
      <c r="D38" s="217">
        <f t="shared" si="12"/>
        <v>5314187243.8025322</v>
      </c>
      <c r="E38" s="217">
        <v>3741625632.2583504</v>
      </c>
      <c r="F38" s="217">
        <f t="shared" si="13"/>
        <v>1081319574.620748</v>
      </c>
      <c r="G38" s="198">
        <v>924307112.79460001</v>
      </c>
      <c r="H38" s="198">
        <v>157012461.826148</v>
      </c>
      <c r="I38" s="217">
        <f t="shared" si="14"/>
        <v>491242036.92343414</v>
      </c>
      <c r="J38" s="198">
        <v>437678177.15007669</v>
      </c>
      <c r="K38" s="198">
        <v>53563859.773357429</v>
      </c>
      <c r="L38" s="217">
        <f t="shared" si="11"/>
        <v>6272395063.8025322</v>
      </c>
    </row>
    <row r="39" spans="1:12">
      <c r="A39" s="195" t="s">
        <v>87</v>
      </c>
      <c r="B39" s="195" t="s">
        <v>72</v>
      </c>
      <c r="C39" s="217">
        <v>1119258638</v>
      </c>
      <c r="D39" s="217">
        <f t="shared" si="12"/>
        <v>7393937371.4043379</v>
      </c>
      <c r="E39" s="217">
        <v>3027800987.6743374</v>
      </c>
      <c r="F39" s="217">
        <f t="shared" si="13"/>
        <v>2907281825.1390004</v>
      </c>
      <c r="G39" s="198">
        <v>2409574475.9470005</v>
      </c>
      <c r="H39" s="198">
        <v>497707349.19199997</v>
      </c>
      <c r="I39" s="217">
        <f t="shared" si="14"/>
        <v>1458854558.5910001</v>
      </c>
      <c r="J39" s="198">
        <v>638583178.65499997</v>
      </c>
      <c r="K39" s="198">
        <v>820271379.93599999</v>
      </c>
      <c r="L39" s="217">
        <f t="shared" si="11"/>
        <v>8513196009.4043379</v>
      </c>
    </row>
    <row r="40" spans="1:12">
      <c r="A40" s="195" t="s">
        <v>73</v>
      </c>
      <c r="B40" s="195" t="s">
        <v>73</v>
      </c>
      <c r="C40" s="217">
        <v>0</v>
      </c>
      <c r="D40" s="217">
        <f t="shared" si="12"/>
        <v>0</v>
      </c>
      <c r="E40" s="217">
        <v>0</v>
      </c>
      <c r="F40" s="217">
        <f t="shared" si="13"/>
        <v>0</v>
      </c>
      <c r="G40" s="198">
        <v>0</v>
      </c>
      <c r="H40" s="198">
        <v>0</v>
      </c>
      <c r="I40" s="217">
        <f t="shared" si="14"/>
        <v>0</v>
      </c>
      <c r="J40" s="198">
        <v>0</v>
      </c>
      <c r="K40" s="198">
        <v>0</v>
      </c>
      <c r="L40" s="217">
        <f t="shared" si="11"/>
        <v>0</v>
      </c>
    </row>
    <row r="41" spans="1:12">
      <c r="A41" s="195" t="s">
        <v>87</v>
      </c>
      <c r="B41" s="195" t="s">
        <v>74</v>
      </c>
      <c r="C41" s="217">
        <v>4851838372.7232599</v>
      </c>
      <c r="D41" s="217">
        <f t="shared" si="12"/>
        <v>29330355084.413113</v>
      </c>
      <c r="E41" s="217">
        <v>10252759062.520897</v>
      </c>
      <c r="F41" s="217">
        <f t="shared" si="13"/>
        <v>12585516191.724092</v>
      </c>
      <c r="G41" s="198">
        <v>11973521827.288342</v>
      </c>
      <c r="H41" s="198">
        <v>611994364.43575108</v>
      </c>
      <c r="I41" s="217">
        <f t="shared" si="14"/>
        <v>6492079830.1681213</v>
      </c>
      <c r="J41" s="198">
        <v>2941146163.9339719</v>
      </c>
      <c r="K41" s="198">
        <v>3550933666.2341499</v>
      </c>
      <c r="L41" s="217">
        <f t="shared" si="11"/>
        <v>34182193457.136372</v>
      </c>
    </row>
    <row r="42" spans="1:12">
      <c r="A42" s="195" t="s">
        <v>87</v>
      </c>
      <c r="B42" s="195" t="s">
        <v>76</v>
      </c>
      <c r="C42" s="217">
        <v>3068103560.192173</v>
      </c>
      <c r="D42" s="217">
        <f t="shared" si="12"/>
        <v>270150666.99659038</v>
      </c>
      <c r="E42" s="217">
        <v>203889348.71111932</v>
      </c>
      <c r="F42" s="217">
        <f t="shared" si="13"/>
        <v>4755389.0274133366</v>
      </c>
      <c r="G42" s="198">
        <v>0</v>
      </c>
      <c r="H42" s="198">
        <v>4755389.0274133366</v>
      </c>
      <c r="I42" s="217">
        <f t="shared" si="14"/>
        <v>61505929.258057728</v>
      </c>
      <c r="J42" s="198">
        <v>42068555.101489604</v>
      </c>
      <c r="K42" s="198">
        <v>19437374.156568121</v>
      </c>
      <c r="L42" s="217">
        <f t="shared" si="11"/>
        <v>3338254227.1887636</v>
      </c>
    </row>
    <row r="43" spans="1:12">
      <c r="A43" s="195" t="s">
        <v>87</v>
      </c>
      <c r="B43" s="195" t="s">
        <v>78</v>
      </c>
      <c r="C43" s="217">
        <v>1136977686.2173965</v>
      </c>
      <c r="D43" s="217">
        <f t="shared" si="12"/>
        <v>4095739368.9599547</v>
      </c>
      <c r="E43" s="217">
        <v>1771588335.2630851</v>
      </c>
      <c r="F43" s="217">
        <f t="shared" si="13"/>
        <v>2155535303.7682762</v>
      </c>
      <c r="G43" s="198">
        <v>2052749557.919832</v>
      </c>
      <c r="H43" s="198">
        <v>102785745.84844434</v>
      </c>
      <c r="I43" s="217">
        <f t="shared" si="14"/>
        <v>168615729.92859352</v>
      </c>
      <c r="J43" s="198">
        <v>166337411.78827161</v>
      </c>
      <c r="K43" s="198">
        <v>2278318.140321916</v>
      </c>
      <c r="L43" s="217">
        <f t="shared" si="11"/>
        <v>5232717055.177351</v>
      </c>
    </row>
    <row r="44" spans="1:12">
      <c r="A44" s="195" t="s">
        <v>87</v>
      </c>
      <c r="B44" s="195" t="s">
        <v>77</v>
      </c>
      <c r="C44" s="217">
        <v>1674064730.6175876</v>
      </c>
      <c r="D44" s="217">
        <f t="shared" si="12"/>
        <v>7492758580.5302429</v>
      </c>
      <c r="E44" s="217">
        <v>3362875101.0168939</v>
      </c>
      <c r="F44" s="217">
        <f t="shared" si="13"/>
        <v>2552570389.201375</v>
      </c>
      <c r="G44" s="198">
        <v>2269346951.3790593</v>
      </c>
      <c r="H44" s="198">
        <v>283223437.82231593</v>
      </c>
      <c r="I44" s="217">
        <f t="shared" si="14"/>
        <v>1577313090.3119731</v>
      </c>
      <c r="J44" s="198">
        <v>931760988.12314379</v>
      </c>
      <c r="K44" s="198">
        <v>645552102.18882918</v>
      </c>
      <c r="L44" s="217">
        <f t="shared" si="11"/>
        <v>9166823311.147831</v>
      </c>
    </row>
    <row r="45" spans="1:12">
      <c r="A45" s="195" t="s">
        <v>87</v>
      </c>
      <c r="B45" s="195" t="s">
        <v>75</v>
      </c>
      <c r="C45" s="217">
        <v>6294947179.2495842</v>
      </c>
      <c r="D45" s="217">
        <f t="shared" si="12"/>
        <v>14866161783.315128</v>
      </c>
      <c r="E45" s="217">
        <v>6347518724.1799946</v>
      </c>
      <c r="F45" s="217">
        <f t="shared" si="13"/>
        <v>3002610460.0826464</v>
      </c>
      <c r="G45" s="198">
        <v>1478035105.721771</v>
      </c>
      <c r="H45" s="198">
        <v>1524575354.3608756</v>
      </c>
      <c r="I45" s="217">
        <f t="shared" si="14"/>
        <v>5516032599.0524883</v>
      </c>
      <c r="J45" s="198">
        <v>2842584821.5192957</v>
      </c>
      <c r="K45" s="198">
        <v>2673447777.5331922</v>
      </c>
      <c r="L45" s="198">
        <f t="shared" si="11"/>
        <v>21161108962.564713</v>
      </c>
    </row>
    <row r="46" spans="1:12">
      <c r="B46" s="210" t="s">
        <v>88</v>
      </c>
      <c r="C46" s="209">
        <f>SUM(C41:C45)</f>
        <v>17025931529.000002</v>
      </c>
      <c r="D46" s="209">
        <f t="shared" ref="D46:E46" si="19">SUM(D41:D45)</f>
        <v>56055165484.215027</v>
      </c>
      <c r="E46" s="209">
        <f t="shared" si="19"/>
        <v>21938630571.691986</v>
      </c>
      <c r="F46" s="209">
        <f>SUM(F41:F45)</f>
        <v>20300987733.803802</v>
      </c>
      <c r="G46" s="209">
        <f t="shared" ref="G46:K46" si="20">SUM(G41:G45)</f>
        <v>17773653442.309002</v>
      </c>
      <c r="H46" s="209">
        <f t="shared" si="20"/>
        <v>2527334291.4948006</v>
      </c>
      <c r="I46" s="209">
        <f t="shared" si="20"/>
        <v>13815547178.719234</v>
      </c>
      <c r="J46" s="209">
        <f t="shared" si="20"/>
        <v>6923897940.4661722</v>
      </c>
      <c r="K46" s="209">
        <f t="shared" si="20"/>
        <v>6891649238.2530613</v>
      </c>
      <c r="L46" s="209">
        <f>SUM(C46:D46)</f>
        <v>73081097013.215027</v>
      </c>
    </row>
    <row r="47" spans="1:12">
      <c r="A47" s="195" t="s">
        <v>89</v>
      </c>
      <c r="B47" s="195" t="s">
        <v>90</v>
      </c>
      <c r="C47" s="216">
        <v>5715829776.7945185</v>
      </c>
      <c r="D47" s="216">
        <f t="shared" si="12"/>
        <v>30984815154.06081</v>
      </c>
      <c r="E47" s="216">
        <v>10651077632.140856</v>
      </c>
      <c r="F47" s="216">
        <f t="shared" si="13"/>
        <v>13301096706.08009</v>
      </c>
      <c r="G47" s="198">
        <v>10786764656.942873</v>
      </c>
      <c r="H47" s="198">
        <v>2514332049.137217</v>
      </c>
      <c r="I47" s="216">
        <f t="shared" si="14"/>
        <v>7032640815.8398657</v>
      </c>
      <c r="J47" s="198">
        <v>5636884113.6223764</v>
      </c>
      <c r="K47" s="198">
        <v>1395756702.217489</v>
      </c>
      <c r="L47" s="216">
        <f t="shared" si="11"/>
        <v>36700644930.855331</v>
      </c>
    </row>
    <row r="48" spans="1:12">
      <c r="A48" s="195" t="s">
        <v>89</v>
      </c>
      <c r="B48" s="195" t="s">
        <v>91</v>
      </c>
      <c r="C48" s="216">
        <v>71644637.040796876</v>
      </c>
      <c r="D48" s="216">
        <f t="shared" si="12"/>
        <v>3147859312.2227411</v>
      </c>
      <c r="E48" s="216">
        <v>258563014.29937598</v>
      </c>
      <c r="F48" s="216">
        <f t="shared" si="13"/>
        <v>2768555274.1317158</v>
      </c>
      <c r="G48" s="198">
        <v>2721487382.2204499</v>
      </c>
      <c r="H48" s="198">
        <v>47067891.911265895</v>
      </c>
      <c r="I48" s="216">
        <f t="shared" si="14"/>
        <v>120741023.7916493</v>
      </c>
      <c r="J48" s="198">
        <v>103084217.91042329</v>
      </c>
      <c r="K48" s="198">
        <v>17656805.881226003</v>
      </c>
      <c r="L48" s="216">
        <f t="shared" si="11"/>
        <v>3219503949.2635379</v>
      </c>
    </row>
    <row r="49" spans="1:12">
      <c r="A49" s="195" t="s">
        <v>89</v>
      </c>
      <c r="B49" s="195" t="s">
        <v>92</v>
      </c>
      <c r="C49" s="216">
        <v>246360273.9548865</v>
      </c>
      <c r="D49" s="216">
        <f t="shared" si="12"/>
        <v>7914802937.3181581</v>
      </c>
      <c r="E49" s="216">
        <v>2300198858.8534002</v>
      </c>
      <c r="F49" s="216">
        <f t="shared" si="13"/>
        <v>4466933018.8543835</v>
      </c>
      <c r="G49" s="198">
        <v>4144773526.4366145</v>
      </c>
      <c r="H49" s="198">
        <v>322159492.41776896</v>
      </c>
      <c r="I49" s="216">
        <f t="shared" si="14"/>
        <v>1147671059.6103747</v>
      </c>
      <c r="J49" s="198">
        <v>845579600.4942919</v>
      </c>
      <c r="K49" s="198">
        <v>302091459.11608285</v>
      </c>
      <c r="L49" s="216">
        <f t="shared" si="11"/>
        <v>8161163211.2730446</v>
      </c>
    </row>
    <row r="50" spans="1:12">
      <c r="B50" s="200" t="s">
        <v>65</v>
      </c>
      <c r="C50" s="201">
        <f>SUM(C30:C32,C34:C35,C37:C45,C47:C49)</f>
        <v>89424602649.8302</v>
      </c>
      <c r="D50" s="201">
        <f t="shared" ref="D50:K50" si="21">SUM(D30:D32,D34:D35,D37:D45,D47:D49)</f>
        <v>143885282353.78009</v>
      </c>
      <c r="E50" s="201">
        <f t="shared" si="21"/>
        <v>50739910209.787437</v>
      </c>
      <c r="F50" s="201">
        <f t="shared" si="21"/>
        <v>57982987113.881989</v>
      </c>
      <c r="G50" s="201">
        <f t="shared" si="21"/>
        <v>50267040852.631882</v>
      </c>
      <c r="H50" s="201">
        <f t="shared" si="21"/>
        <v>7715946261.2501068</v>
      </c>
      <c r="I50" s="201">
        <f t="shared" si="21"/>
        <v>35162385030.110649</v>
      </c>
      <c r="J50" s="201">
        <f t="shared" si="21"/>
        <v>24466827058.842953</v>
      </c>
      <c r="K50" s="201">
        <f t="shared" si="21"/>
        <v>10695557971.2677</v>
      </c>
      <c r="L50" s="201">
        <f>SUM(L30:L32,L34:L35,L37:L45,L47:L49)</f>
        <v>233309885003.61026</v>
      </c>
    </row>
    <row r="51" spans="1:12">
      <c r="B51" s="199" t="s">
        <v>79</v>
      </c>
      <c r="C51" s="205">
        <v>0</v>
      </c>
      <c r="D51" s="205"/>
      <c r="E51" s="205">
        <v>0</v>
      </c>
      <c r="F51" s="205"/>
      <c r="G51" s="205">
        <v>0</v>
      </c>
      <c r="H51" s="205">
        <v>0</v>
      </c>
      <c r="I51" s="205"/>
      <c r="J51" s="205">
        <v>0</v>
      </c>
      <c r="K51" s="205">
        <v>0</v>
      </c>
      <c r="L51" s="205">
        <v>0</v>
      </c>
    </row>
    <row r="52" spans="1:12">
      <c r="B52" s="203" t="s">
        <v>80</v>
      </c>
      <c r="C52" s="206">
        <f>C50/$L50</f>
        <v>0.38328681465187997</v>
      </c>
      <c r="D52" s="206">
        <f t="shared" ref="D52:L52" si="22">D50/$L50</f>
        <v>0.61671318534812014</v>
      </c>
      <c r="E52" s="206">
        <f t="shared" si="22"/>
        <v>0.21747861308577768</v>
      </c>
      <c r="F52" s="206">
        <f t="shared" si="22"/>
        <v>0.24852349103418722</v>
      </c>
      <c r="G52" s="206">
        <f t="shared" si="22"/>
        <v>0.215451826448991</v>
      </c>
      <c r="H52" s="206">
        <f t="shared" si="22"/>
        <v>3.3071664585196246E-2</v>
      </c>
      <c r="I52" s="206">
        <f t="shared" si="22"/>
        <v>0.15071108122815519</v>
      </c>
      <c r="J52" s="206">
        <f t="shared" si="22"/>
        <v>0.10486836877256336</v>
      </c>
      <c r="K52" s="206">
        <f t="shared" si="22"/>
        <v>4.5842712455591822E-2</v>
      </c>
      <c r="L52" s="206">
        <f t="shared" si="22"/>
        <v>1</v>
      </c>
    </row>
    <row r="53" spans="1:12">
      <c r="B53" s="203" t="s">
        <v>93</v>
      </c>
      <c r="C53" s="205">
        <f>SUM(C41:C45,C39)</f>
        <v>18145190167</v>
      </c>
      <c r="D53" s="205">
        <f>SUM(D41:D45,D39)</f>
        <v>63449102855.619362</v>
      </c>
      <c r="E53" s="205">
        <f t="shared" ref="E53:K53" si="23">SUM(E41:E45,E39)</f>
        <v>24966431559.366325</v>
      </c>
      <c r="F53" s="205">
        <f t="shared" si="23"/>
        <v>23208269558.942802</v>
      </c>
      <c r="G53" s="205">
        <f t="shared" si="23"/>
        <v>20183227918.256004</v>
      </c>
      <c r="H53" s="205">
        <f t="shared" si="23"/>
        <v>3025041640.6868005</v>
      </c>
      <c r="I53" s="205">
        <f t="shared" si="23"/>
        <v>15274401737.310234</v>
      </c>
      <c r="J53" s="205">
        <f t="shared" si="23"/>
        <v>7562481119.121172</v>
      </c>
      <c r="K53" s="205">
        <f t="shared" si="23"/>
        <v>7711920618.1890612</v>
      </c>
      <c r="L53" s="205">
        <f>SUM(L41:L45,L39)</f>
        <v>81594293022.61937</v>
      </c>
    </row>
    <row r="55" spans="1:12" ht="21">
      <c r="A55" s="194" t="s">
        <v>82</v>
      </c>
    </row>
    <row r="56" spans="1:12">
      <c r="B56" s="196" t="s">
        <v>57</v>
      </c>
      <c r="C56" s="196" t="s">
        <v>9</v>
      </c>
      <c r="D56" s="197" t="s">
        <v>58</v>
      </c>
      <c r="E56" s="196" t="s">
        <v>1</v>
      </c>
      <c r="F56" s="197" t="s">
        <v>59</v>
      </c>
      <c r="G56" s="196" t="s">
        <v>60</v>
      </c>
      <c r="H56" s="196" t="s">
        <v>61</v>
      </c>
      <c r="I56" s="196" t="s">
        <v>62</v>
      </c>
      <c r="J56" s="196" t="s">
        <v>63</v>
      </c>
      <c r="K56" s="196" t="s">
        <v>64</v>
      </c>
      <c r="L56" s="196" t="s">
        <v>65</v>
      </c>
    </row>
    <row r="57" spans="1:12">
      <c r="B57" s="195" t="s">
        <v>66</v>
      </c>
      <c r="C57" s="198">
        <f>C3-C30</f>
        <v>291256052.28585052</v>
      </c>
      <c r="D57" s="198">
        <f t="shared" ref="D57:K57" si="24">D3-D30</f>
        <v>-184588993.2559185</v>
      </c>
      <c r="E57" s="198">
        <f t="shared" si="24"/>
        <v>-1170021461.8057022</v>
      </c>
      <c r="F57" s="198">
        <f t="shared" si="24"/>
        <v>207502099.74686241</v>
      </c>
      <c r="G57" s="198">
        <f t="shared" si="24"/>
        <v>172476810.65654039</v>
      </c>
      <c r="H57" s="198">
        <f t="shared" si="24"/>
        <v>35025289.090322137</v>
      </c>
      <c r="I57" s="198">
        <f t="shared" si="24"/>
        <v>777930368.8029213</v>
      </c>
      <c r="J57" s="198">
        <f t="shared" si="24"/>
        <v>592713407.63458538</v>
      </c>
      <c r="K57" s="198">
        <f t="shared" si="24"/>
        <v>185216961.16833532</v>
      </c>
      <c r="L57" s="198">
        <f t="shared" ref="L57:L73" si="25">SUM(C57:D57)</f>
        <v>106667059.02993202</v>
      </c>
    </row>
    <row r="58" spans="1:12">
      <c r="B58" s="195" t="s">
        <v>67</v>
      </c>
      <c r="C58" s="198">
        <f t="shared" ref="C58:K59" si="26">C4-C31</f>
        <v>760768285.91900253</v>
      </c>
      <c r="D58" s="198">
        <f t="shared" si="26"/>
        <v>0</v>
      </c>
      <c r="E58" s="198">
        <f t="shared" si="26"/>
        <v>0</v>
      </c>
      <c r="F58" s="198">
        <f t="shared" si="26"/>
        <v>0</v>
      </c>
      <c r="G58" s="198">
        <f t="shared" si="26"/>
        <v>0</v>
      </c>
      <c r="H58" s="198">
        <f t="shared" si="26"/>
        <v>0</v>
      </c>
      <c r="I58" s="198">
        <f t="shared" si="26"/>
        <v>0</v>
      </c>
      <c r="J58" s="198">
        <f t="shared" si="26"/>
        <v>0</v>
      </c>
      <c r="K58" s="198">
        <f t="shared" si="26"/>
        <v>0</v>
      </c>
      <c r="L58" s="198">
        <f t="shared" si="25"/>
        <v>760768285.91900253</v>
      </c>
    </row>
    <row r="59" spans="1:12">
      <c r="B59" s="195" t="s">
        <v>68</v>
      </c>
      <c r="C59" s="198">
        <f t="shared" si="26"/>
        <v>656852761.79514694</v>
      </c>
      <c r="D59" s="198">
        <f t="shared" si="26"/>
        <v>164254391.49834585</v>
      </c>
      <c r="E59" s="198">
        <f t="shared" si="26"/>
        <v>-139781129.84916782</v>
      </c>
      <c r="F59" s="198">
        <f t="shared" si="26"/>
        <v>252710201.80347508</v>
      </c>
      <c r="G59" s="198">
        <f t="shared" si="26"/>
        <v>147805064.42603511</v>
      </c>
      <c r="H59" s="198">
        <f t="shared" si="26"/>
        <v>104905137.37744004</v>
      </c>
      <c r="I59" s="198">
        <f t="shared" si="26"/>
        <v>51325319.544038683</v>
      </c>
      <c r="J59" s="198">
        <f t="shared" si="26"/>
        <v>51325319.544038683</v>
      </c>
      <c r="K59" s="198">
        <f t="shared" si="26"/>
        <v>0</v>
      </c>
      <c r="L59" s="198">
        <f t="shared" si="25"/>
        <v>821107153.29349279</v>
      </c>
    </row>
    <row r="60" spans="1:12">
      <c r="B60" s="195" t="s">
        <v>69</v>
      </c>
      <c r="C60" s="198">
        <f t="shared" ref="C60:K61" si="27">C7-C34</f>
        <v>447955617</v>
      </c>
      <c r="D60" s="198">
        <f t="shared" si="27"/>
        <v>219074471.93615961</v>
      </c>
      <c r="E60" s="198">
        <f t="shared" si="27"/>
        <v>120448705.18626654</v>
      </c>
      <c r="F60" s="198">
        <f t="shared" si="27"/>
        <v>0</v>
      </c>
      <c r="G60" s="198">
        <f t="shared" si="27"/>
        <v>0</v>
      </c>
      <c r="H60" s="198">
        <f t="shared" si="27"/>
        <v>0</v>
      </c>
      <c r="I60" s="198">
        <f t="shared" si="27"/>
        <v>98625766.749893188</v>
      </c>
      <c r="J60" s="198">
        <f t="shared" si="27"/>
        <v>5154692.9589932561</v>
      </c>
      <c r="K60" s="198">
        <f t="shared" si="27"/>
        <v>93471073.790899932</v>
      </c>
      <c r="L60" s="198">
        <f t="shared" si="25"/>
        <v>667030088.93615961</v>
      </c>
    </row>
    <row r="61" spans="1:12">
      <c r="B61" s="195" t="s">
        <v>70</v>
      </c>
      <c r="C61" s="198">
        <f t="shared" si="27"/>
        <v>-76398229</v>
      </c>
      <c r="D61" s="198">
        <f t="shared" si="27"/>
        <v>156633194.23447514</v>
      </c>
      <c r="E61" s="198">
        <f t="shared" si="27"/>
        <v>-6020534.8857596889</v>
      </c>
      <c r="F61" s="198">
        <f t="shared" si="27"/>
        <v>-115625.44914999884</v>
      </c>
      <c r="G61" s="198">
        <f t="shared" si="27"/>
        <v>-6787608.0901499987</v>
      </c>
      <c r="H61" s="198">
        <f t="shared" si="27"/>
        <v>6671982.6409999998</v>
      </c>
      <c r="I61" s="198">
        <f t="shared" si="27"/>
        <v>162769354.56938487</v>
      </c>
      <c r="J61" s="198">
        <f t="shared" si="27"/>
        <v>106814513.91046041</v>
      </c>
      <c r="K61" s="198">
        <f t="shared" si="27"/>
        <v>55954840.658924446</v>
      </c>
      <c r="L61" s="198">
        <f t="shared" si="25"/>
        <v>80234965.234475136</v>
      </c>
    </row>
    <row r="62" spans="1:12">
      <c r="B62" s="195" t="s">
        <v>4</v>
      </c>
      <c r="C62" s="198">
        <f t="shared" ref="C62:K70" si="28">C10-C37</f>
        <v>262582667.1864996</v>
      </c>
      <c r="D62" s="198">
        <f t="shared" si="28"/>
        <v>1541416570.3765526</v>
      </c>
      <c r="E62" s="198">
        <f t="shared" si="28"/>
        <v>-66603638.392433167</v>
      </c>
      <c r="F62" s="198">
        <f t="shared" si="28"/>
        <v>1452873784.6767273</v>
      </c>
      <c r="G62" s="198">
        <f t="shared" si="28"/>
        <v>1374732295.006197</v>
      </c>
      <c r="H62" s="198">
        <f t="shared" si="28"/>
        <v>78141489.670531034</v>
      </c>
      <c r="I62" s="198">
        <f t="shared" si="28"/>
        <v>155146424.09225941</v>
      </c>
      <c r="J62" s="198">
        <f t="shared" si="28"/>
        <v>83688825.082478762</v>
      </c>
      <c r="K62" s="198">
        <f t="shared" si="28"/>
        <v>71457599.009780586</v>
      </c>
      <c r="L62" s="198">
        <f t="shared" si="25"/>
        <v>1803999237.5630522</v>
      </c>
    </row>
    <row r="63" spans="1:12">
      <c r="B63" s="195" t="s">
        <v>71</v>
      </c>
      <c r="C63" s="198">
        <f t="shared" si="28"/>
        <v>9114864</v>
      </c>
      <c r="D63" s="198">
        <f t="shared" si="28"/>
        <v>224849553.82876778</v>
      </c>
      <c r="E63" s="198">
        <f t="shared" si="28"/>
        <v>-65129840.856450558</v>
      </c>
      <c r="F63" s="198">
        <f t="shared" si="28"/>
        <v>253207815.11985207</v>
      </c>
      <c r="G63" s="198">
        <f t="shared" si="28"/>
        <v>164115547.40230012</v>
      </c>
      <c r="H63" s="198">
        <f t="shared" si="28"/>
        <v>89092267.717552006</v>
      </c>
      <c r="I63" s="198">
        <f t="shared" si="28"/>
        <v>36771579.565365791</v>
      </c>
      <c r="J63" s="198">
        <f t="shared" si="28"/>
        <v>-22640306.643276751</v>
      </c>
      <c r="K63" s="198">
        <f t="shared" si="28"/>
        <v>59411886.208642565</v>
      </c>
      <c r="L63" s="198">
        <f t="shared" si="25"/>
        <v>233964417.82876778</v>
      </c>
    </row>
    <row r="64" spans="1:12">
      <c r="B64" s="195" t="s">
        <v>72</v>
      </c>
      <c r="C64" s="198">
        <f t="shared" si="28"/>
        <v>-1551314</v>
      </c>
      <c r="D64" s="198">
        <f t="shared" si="28"/>
        <v>3842220279.6683626</v>
      </c>
      <c r="E64" s="198">
        <f t="shared" si="28"/>
        <v>397731083.35096264</v>
      </c>
      <c r="F64" s="198">
        <f t="shared" si="28"/>
        <v>1573549745.0946002</v>
      </c>
      <c r="G64" s="198">
        <f t="shared" si="28"/>
        <v>1338459013.7266998</v>
      </c>
      <c r="H64" s="198">
        <f t="shared" si="28"/>
        <v>235090731.36790007</v>
      </c>
      <c r="I64" s="198">
        <f t="shared" si="28"/>
        <v>1870939451.2227998</v>
      </c>
      <c r="J64" s="198">
        <f t="shared" si="28"/>
        <v>483250888.02550006</v>
      </c>
      <c r="K64" s="198">
        <f t="shared" si="28"/>
        <v>1387688563.1973</v>
      </c>
      <c r="L64" s="198">
        <f t="shared" si="25"/>
        <v>3840668965.6683626</v>
      </c>
    </row>
    <row r="65" spans="1:12">
      <c r="B65" s="195" t="s">
        <v>73</v>
      </c>
      <c r="C65" s="198">
        <f t="shared" si="28"/>
        <v>0</v>
      </c>
      <c r="D65" s="198">
        <f t="shared" si="28"/>
        <v>0</v>
      </c>
      <c r="E65" s="198">
        <f t="shared" si="28"/>
        <v>0</v>
      </c>
      <c r="F65" s="198">
        <f t="shared" si="28"/>
        <v>0</v>
      </c>
      <c r="G65" s="198">
        <f t="shared" si="28"/>
        <v>0</v>
      </c>
      <c r="H65" s="198">
        <f t="shared" si="28"/>
        <v>0</v>
      </c>
      <c r="I65" s="198">
        <f t="shared" si="28"/>
        <v>0</v>
      </c>
      <c r="J65" s="198">
        <f t="shared" si="28"/>
        <v>0</v>
      </c>
      <c r="K65" s="198">
        <f t="shared" si="28"/>
        <v>0</v>
      </c>
      <c r="L65" s="198">
        <f t="shared" si="25"/>
        <v>0</v>
      </c>
    </row>
    <row r="66" spans="1:12">
      <c r="B66" s="195" t="s">
        <v>74</v>
      </c>
      <c r="C66" s="198">
        <f t="shared" si="28"/>
        <v>133946023.27674007</v>
      </c>
      <c r="D66" s="198">
        <f t="shared" si="28"/>
        <v>8010230747.6076927</v>
      </c>
      <c r="E66" s="198">
        <f t="shared" si="28"/>
        <v>516205667.51350975</v>
      </c>
      <c r="F66" s="198">
        <f t="shared" si="28"/>
        <v>5065157512.2640667</v>
      </c>
      <c r="G66" s="198">
        <f t="shared" si="28"/>
        <v>4807604676.2860165</v>
      </c>
      <c r="H66" s="198">
        <f t="shared" si="28"/>
        <v>257552835.97804904</v>
      </c>
      <c r="I66" s="198">
        <f t="shared" si="28"/>
        <v>2428867567.830122</v>
      </c>
      <c r="J66" s="198">
        <f t="shared" si="28"/>
        <v>795621179.87707186</v>
      </c>
      <c r="K66" s="198">
        <f t="shared" si="28"/>
        <v>1633246387.9530497</v>
      </c>
      <c r="L66" s="198">
        <f t="shared" si="25"/>
        <v>8144176770.8844328</v>
      </c>
    </row>
    <row r="67" spans="1:12">
      <c r="B67" s="195" t="s">
        <v>76</v>
      </c>
      <c r="C67" s="198">
        <f t="shared" si="28"/>
        <v>345783594.807827</v>
      </c>
      <c r="D67" s="198">
        <f t="shared" si="28"/>
        <v>14752413.069609642</v>
      </c>
      <c r="E67" s="198">
        <f t="shared" si="28"/>
        <v>-47125535.052935511</v>
      </c>
      <c r="F67" s="198">
        <f t="shared" si="28"/>
        <v>9750283.7633866649</v>
      </c>
      <c r="G67" s="198">
        <f t="shared" si="28"/>
        <v>0</v>
      </c>
      <c r="H67" s="198">
        <f t="shared" si="28"/>
        <v>9750283.7633866649</v>
      </c>
      <c r="I67" s="198">
        <f t="shared" si="28"/>
        <v>52127664.359158456</v>
      </c>
      <c r="J67" s="198">
        <f t="shared" si="28"/>
        <v>42924083.029126585</v>
      </c>
      <c r="K67" s="198">
        <f t="shared" si="28"/>
        <v>9203581.3300318792</v>
      </c>
      <c r="L67" s="198">
        <f t="shared" si="25"/>
        <v>360536007.87743664</v>
      </c>
    </row>
    <row r="68" spans="1:12">
      <c r="B68" s="195" t="s">
        <v>78</v>
      </c>
      <c r="C68" s="198">
        <f t="shared" si="28"/>
        <v>-240663048.2173965</v>
      </c>
      <c r="D68" s="198">
        <f t="shared" si="28"/>
        <v>1216114974.2983451</v>
      </c>
      <c r="E68" s="198">
        <f t="shared" si="28"/>
        <v>177481302.31515694</v>
      </c>
      <c r="F68" s="198">
        <f t="shared" si="28"/>
        <v>1035598879.0255232</v>
      </c>
      <c r="G68" s="198">
        <f t="shared" si="28"/>
        <v>1064020055.2345674</v>
      </c>
      <c r="H68" s="198">
        <f t="shared" si="28"/>
        <v>-28421176.209044337</v>
      </c>
      <c r="I68" s="198">
        <f t="shared" si="28"/>
        <v>3034792.9576646388</v>
      </c>
      <c r="J68" s="198">
        <f t="shared" si="28"/>
        <v>1337052.1265865564</v>
      </c>
      <c r="K68" s="198">
        <f t="shared" si="28"/>
        <v>1697740.8310780842</v>
      </c>
      <c r="L68" s="198">
        <f t="shared" si="25"/>
        <v>975451926.08094859</v>
      </c>
    </row>
    <row r="69" spans="1:12">
      <c r="B69" s="195" t="s">
        <v>77</v>
      </c>
      <c r="C69" s="198">
        <f t="shared" si="28"/>
        <v>-351707920.61758757</v>
      </c>
      <c r="D69" s="198">
        <f t="shared" si="28"/>
        <v>795350585.72725773</v>
      </c>
      <c r="E69" s="198">
        <f t="shared" si="28"/>
        <v>-596567112.5126524</v>
      </c>
      <c r="F69" s="198">
        <f t="shared" si="28"/>
        <v>733930090.62502575</v>
      </c>
      <c r="G69" s="198">
        <f t="shared" si="28"/>
        <v>868928166.30954123</v>
      </c>
      <c r="H69" s="198">
        <f t="shared" si="28"/>
        <v>-134998075.68451592</v>
      </c>
      <c r="I69" s="198">
        <f t="shared" si="28"/>
        <v>657987607.61488533</v>
      </c>
      <c r="J69" s="198">
        <f t="shared" si="28"/>
        <v>75631341.449914575</v>
      </c>
      <c r="K69" s="198">
        <f t="shared" si="28"/>
        <v>582356266.16497087</v>
      </c>
      <c r="L69" s="198">
        <f t="shared" si="25"/>
        <v>443642665.10967016</v>
      </c>
    </row>
    <row r="70" spans="1:12">
      <c r="B70" s="195" t="s">
        <v>75</v>
      </c>
      <c r="C70" s="198">
        <f t="shared" si="28"/>
        <v>-849403519.2495842</v>
      </c>
      <c r="D70" s="198">
        <f t="shared" si="28"/>
        <v>3755304472.4778709</v>
      </c>
      <c r="E70" s="198">
        <f t="shared" si="28"/>
        <v>675736722.72778225</v>
      </c>
      <c r="F70" s="198">
        <f t="shared" si="28"/>
        <v>644370144.31108379</v>
      </c>
      <c r="G70" s="198">
        <f t="shared" si="28"/>
        <v>667155297.54235935</v>
      </c>
      <c r="H70" s="198">
        <f t="shared" si="28"/>
        <v>-22785153.231275797</v>
      </c>
      <c r="I70" s="198">
        <f t="shared" si="28"/>
        <v>2435197605.4390039</v>
      </c>
      <c r="J70" s="198">
        <f t="shared" si="28"/>
        <v>922446587.45349598</v>
      </c>
      <c r="K70" s="198">
        <f t="shared" si="28"/>
        <v>1512751017.9855084</v>
      </c>
      <c r="L70" s="198">
        <f t="shared" si="25"/>
        <v>2905900953.2282867</v>
      </c>
    </row>
    <row r="71" spans="1:12">
      <c r="B71" s="195" t="s">
        <v>90</v>
      </c>
      <c r="C71" s="198">
        <f t="shared" ref="C71:K73" si="29">C20-C47</f>
        <v>-522560625.34054852</v>
      </c>
      <c r="D71" s="198">
        <f t="shared" si="29"/>
        <v>2563313317.3745193</v>
      </c>
      <c r="E71" s="198">
        <f t="shared" si="29"/>
        <v>-393735551.37296677</v>
      </c>
      <c r="F71" s="198">
        <f t="shared" si="29"/>
        <v>822425815.85278511</v>
      </c>
      <c r="G71" s="198">
        <f t="shared" si="29"/>
        <v>980930437.66386604</v>
      </c>
      <c r="H71" s="198">
        <f t="shared" si="29"/>
        <v>-158504621.81108093</v>
      </c>
      <c r="I71" s="198">
        <f t="shared" si="29"/>
        <v>2134623052.894702</v>
      </c>
      <c r="J71" s="198">
        <f t="shared" si="29"/>
        <v>1423328676.0347977</v>
      </c>
      <c r="K71" s="198">
        <f t="shared" si="29"/>
        <v>711294376.85990381</v>
      </c>
      <c r="L71" s="198">
        <f t="shared" si="25"/>
        <v>2040752692.0339708</v>
      </c>
    </row>
    <row r="72" spans="1:12">
      <c r="B72" s="195" t="s">
        <v>91</v>
      </c>
      <c r="C72" s="198">
        <f t="shared" si="29"/>
        <v>-2847698.0002126992</v>
      </c>
      <c r="D72" s="198">
        <f t="shared" si="29"/>
        <v>849520379.66067648</v>
      </c>
      <c r="E72" s="198">
        <f t="shared" si="29"/>
        <v>156382365.21969154</v>
      </c>
      <c r="F72" s="198">
        <f t="shared" si="29"/>
        <v>501238947.9342351</v>
      </c>
      <c r="G72" s="198">
        <f t="shared" si="29"/>
        <v>512345366.79693651</v>
      </c>
      <c r="H72" s="198">
        <f t="shared" si="29"/>
        <v>-11106418.862701654</v>
      </c>
      <c r="I72" s="198">
        <f t="shared" si="29"/>
        <v>191899066.50674951</v>
      </c>
      <c r="J72" s="198">
        <f t="shared" si="29"/>
        <v>72599666.179597631</v>
      </c>
      <c r="K72" s="198">
        <f t="shared" si="29"/>
        <v>119299400.32715186</v>
      </c>
      <c r="L72" s="198">
        <f t="shared" si="25"/>
        <v>846672681.66046381</v>
      </c>
    </row>
    <row r="73" spans="1:12">
      <c r="B73" s="195" t="s">
        <v>92</v>
      </c>
      <c r="C73" s="198">
        <f t="shared" si="29"/>
        <v>55614772.695732653</v>
      </c>
      <c r="D73" s="198">
        <f t="shared" si="29"/>
        <v>1770078876.6948233</v>
      </c>
      <c r="E73" s="198">
        <f t="shared" si="29"/>
        <v>48382177.90328598</v>
      </c>
      <c r="F73" s="198">
        <f t="shared" si="29"/>
        <v>1434493412.6554403</v>
      </c>
      <c r="G73" s="198">
        <f t="shared" si="29"/>
        <v>1421089550.736939</v>
      </c>
      <c r="H73" s="198">
        <f t="shared" si="29"/>
        <v>13403861.918501675</v>
      </c>
      <c r="I73" s="198">
        <f t="shared" si="29"/>
        <v>287203286.13609695</v>
      </c>
      <c r="J73" s="198">
        <f t="shared" si="29"/>
        <v>83761773.29455626</v>
      </c>
      <c r="K73" s="198">
        <f t="shared" si="29"/>
        <v>203441512.84154063</v>
      </c>
      <c r="L73" s="198">
        <f t="shared" si="25"/>
        <v>1825693649.3905559</v>
      </c>
    </row>
    <row r="74" spans="1:12">
      <c r="B74" s="200" t="s">
        <v>65</v>
      </c>
      <c r="C74" s="201">
        <f>SUM(C57:C73)</f>
        <v>918742284.54146957</v>
      </c>
      <c r="D74" s="201">
        <f t="shared" ref="D74:K74" si="30">SUM(D57:D73)</f>
        <v>24938525235.19754</v>
      </c>
      <c r="E74" s="201">
        <f t="shared" si="30"/>
        <v>-392616780.5114125</v>
      </c>
      <c r="F74" s="201">
        <f t="shared" si="30"/>
        <v>13986693107.423912</v>
      </c>
      <c r="G74" s="201">
        <f t="shared" si="30"/>
        <v>13512874673.697847</v>
      </c>
      <c r="H74" s="201">
        <f t="shared" si="30"/>
        <v>473818433.72606403</v>
      </c>
      <c r="I74" s="201">
        <f t="shared" si="30"/>
        <v>11344448908.285048</v>
      </c>
      <c r="J74" s="201">
        <f t="shared" si="30"/>
        <v>4717957699.9579277</v>
      </c>
      <c r="K74" s="201">
        <f t="shared" si="30"/>
        <v>6626491208.3271189</v>
      </c>
      <c r="L74" s="201">
        <f>SUM(L57:L73)</f>
        <v>25857267519.73901</v>
      </c>
    </row>
    <row r="76" spans="1:12">
      <c r="B76" s="203" t="s">
        <v>80</v>
      </c>
      <c r="C76" s="204">
        <f>C74/$L74</f>
        <v>3.553129826421593E-2</v>
      </c>
      <c r="D76" s="204">
        <f t="shared" ref="D76:L76" si="31">D74/$L74</f>
        <v>0.96446870173578403</v>
      </c>
      <c r="E76" s="204">
        <f>E74/$L74</f>
        <v>-1.5184001179231153E-2</v>
      </c>
      <c r="F76" s="204">
        <f t="shared" si="31"/>
        <v>0.54091922500112211</v>
      </c>
      <c r="G76" s="204">
        <f t="shared" si="31"/>
        <v>0.52259484353411834</v>
      </c>
      <c r="H76" s="204">
        <f t="shared" si="31"/>
        <v>1.832438146700377E-2</v>
      </c>
      <c r="I76" s="204">
        <f t="shared" si="31"/>
        <v>0.43873347791389339</v>
      </c>
      <c r="J76" s="204">
        <f t="shared" si="31"/>
        <v>0.18246157279984504</v>
      </c>
      <c r="K76" s="204">
        <f t="shared" si="31"/>
        <v>0.25627190511404829</v>
      </c>
      <c r="L76" s="204">
        <f t="shared" si="31"/>
        <v>1</v>
      </c>
    </row>
    <row r="77" spans="1:12">
      <c r="B77" s="203" t="s">
        <v>93</v>
      </c>
      <c r="C77" s="205">
        <f>SUM(C66:C70,C64)</f>
        <v>-963596184.00000119</v>
      </c>
      <c r="D77" s="205">
        <f>SUM(D66:D70,D64)</f>
        <v>17633973472.849136</v>
      </c>
      <c r="E77" s="205">
        <f t="shared" ref="E77:K77" si="32">SUM(E66:E70,E64)</f>
        <v>1123462128.3418236</v>
      </c>
      <c r="F77" s="205">
        <f t="shared" si="32"/>
        <v>9062356655.0836868</v>
      </c>
      <c r="G77" s="205">
        <f t="shared" si="32"/>
        <v>8746167209.0991859</v>
      </c>
      <c r="H77" s="205">
        <f t="shared" si="32"/>
        <v>316189445.98449969</v>
      </c>
      <c r="I77" s="205">
        <f t="shared" si="32"/>
        <v>7448154689.4236336</v>
      </c>
      <c r="J77" s="205">
        <f t="shared" si="32"/>
        <v>2321211131.9616957</v>
      </c>
      <c r="K77" s="205">
        <f t="shared" si="32"/>
        <v>5126943557.4619389</v>
      </c>
      <c r="L77" s="205">
        <f>SUM(L66:L70,L64)</f>
        <v>16670377288.849136</v>
      </c>
    </row>
    <row r="79" spans="1:12" ht="21">
      <c r="A79" s="194" t="s">
        <v>94</v>
      </c>
    </row>
    <row r="80" spans="1:12">
      <c r="B80" s="196" t="s">
        <v>57</v>
      </c>
      <c r="C80" s="196" t="s">
        <v>9</v>
      </c>
      <c r="D80" s="197" t="s">
        <v>58</v>
      </c>
      <c r="E80" s="196" t="s">
        <v>1</v>
      </c>
      <c r="F80" s="197" t="s">
        <v>59</v>
      </c>
      <c r="G80" s="196" t="s">
        <v>60</v>
      </c>
      <c r="H80" s="196" t="s">
        <v>61</v>
      </c>
      <c r="I80" s="196" t="s">
        <v>62</v>
      </c>
      <c r="J80" s="196" t="s">
        <v>63</v>
      </c>
      <c r="K80" s="196" t="s">
        <v>64</v>
      </c>
      <c r="L80" s="196" t="s">
        <v>65</v>
      </c>
    </row>
    <row r="81" spans="2:12">
      <c r="B81" s="195" t="s">
        <v>66</v>
      </c>
      <c r="C81" s="206">
        <f>IFERROR(C57/C30,0)</f>
        <v>1.216112716978815E-2</v>
      </c>
      <c r="D81" s="206">
        <f t="shared" ref="D81:L83" si="33">IFERROR(D57/D30,0)</f>
        <v>-1.2953487632703053E-2</v>
      </c>
      <c r="E81" s="206">
        <f t="shared" si="33"/>
        <v>-0.31989267233146429</v>
      </c>
      <c r="F81" s="206">
        <f t="shared" si="33"/>
        <v>6.4334852426703781E-2</v>
      </c>
      <c r="G81" s="206">
        <f t="shared" si="33"/>
        <v>7.5081189325139061E-2</v>
      </c>
      <c r="H81" s="206">
        <f t="shared" si="33"/>
        <v>3.7737032610634554E-2</v>
      </c>
      <c r="I81" s="206">
        <f t="shared" si="33"/>
        <v>0.10559305112324122</v>
      </c>
      <c r="J81" s="206">
        <f t="shared" si="33"/>
        <v>8.5586069363094319E-2</v>
      </c>
      <c r="K81" s="206">
        <f t="shared" si="33"/>
        <v>0.41913719670037136</v>
      </c>
      <c r="L81" s="206">
        <f t="shared" si="33"/>
        <v>2.792338954043004E-3</v>
      </c>
    </row>
    <row r="82" spans="2:12">
      <c r="B82" s="195" t="s">
        <v>67</v>
      </c>
      <c r="C82" s="206">
        <f t="shared" ref="C82:K83" si="34">IFERROR(C58/C31,0)</f>
        <v>4.388262963560504E-2</v>
      </c>
      <c r="D82" s="206">
        <f t="shared" si="34"/>
        <v>0</v>
      </c>
      <c r="E82" s="206">
        <f t="shared" si="34"/>
        <v>0</v>
      </c>
      <c r="F82" s="206">
        <f t="shared" si="34"/>
        <v>0</v>
      </c>
      <c r="G82" s="206">
        <f t="shared" si="34"/>
        <v>0</v>
      </c>
      <c r="H82" s="206">
        <f t="shared" si="34"/>
        <v>0</v>
      </c>
      <c r="I82" s="206">
        <f t="shared" si="34"/>
        <v>0</v>
      </c>
      <c r="J82" s="206">
        <f t="shared" si="34"/>
        <v>0</v>
      </c>
      <c r="K82" s="206">
        <f t="shared" si="34"/>
        <v>0</v>
      </c>
      <c r="L82" s="206">
        <f t="shared" si="33"/>
        <v>4.388262963560504E-2</v>
      </c>
    </row>
    <row r="83" spans="2:12">
      <c r="B83" s="195" t="s">
        <v>68</v>
      </c>
      <c r="C83" s="206">
        <f t="shared" si="34"/>
        <v>7.7054939530788583E-2</v>
      </c>
      <c r="D83" s="206">
        <f t="shared" si="34"/>
        <v>6.459129199997142E-2</v>
      </c>
      <c r="E83" s="206">
        <f t="shared" si="34"/>
        <v>-7.0465170949777722E-2</v>
      </c>
      <c r="F83" s="206">
        <f t="shared" si="34"/>
        <v>0.50429486922149869</v>
      </c>
      <c r="G83" s="206">
        <f t="shared" si="34"/>
        <v>0.6432452158766111</v>
      </c>
      <c r="H83" s="206">
        <f t="shared" si="34"/>
        <v>0.38662493971018125</v>
      </c>
      <c r="I83" s="206">
        <f t="shared" si="34"/>
        <v>0.8822813047234499</v>
      </c>
      <c r="J83" s="206">
        <f t="shared" si="34"/>
        <v>0.8822813047234499</v>
      </c>
      <c r="K83" s="206">
        <f t="shared" si="34"/>
        <v>0</v>
      </c>
      <c r="L83" s="206">
        <f t="shared" si="33"/>
        <v>7.4191154146375088E-2</v>
      </c>
    </row>
    <row r="84" spans="2:12">
      <c r="B84" s="195" t="s">
        <v>69</v>
      </c>
      <c r="C84" s="206">
        <f t="shared" ref="C84:L85" si="35">IFERROR(C60/C34,0)</f>
        <v>5.6596759887913399E-2</v>
      </c>
      <c r="D84" s="206">
        <f t="shared" si="35"/>
        <v>0.20078900918527035</v>
      </c>
      <c r="E84" s="206">
        <f t="shared" si="35"/>
        <v>0.36202186032235906</v>
      </c>
      <c r="F84" s="206">
        <f t="shared" si="35"/>
        <v>0</v>
      </c>
      <c r="G84" s="206">
        <f t="shared" si="35"/>
        <v>0</v>
      </c>
      <c r="H84" s="206">
        <f t="shared" si="35"/>
        <v>0</v>
      </c>
      <c r="I84" s="206">
        <f t="shared" si="35"/>
        <v>0.13005191317338252</v>
      </c>
      <c r="J84" s="206">
        <f t="shared" si="35"/>
        <v>1.0241636509365847E-2</v>
      </c>
      <c r="K84" s="206">
        <f t="shared" si="35"/>
        <v>0.36648229111397118</v>
      </c>
      <c r="L84" s="206">
        <f t="shared" si="35"/>
        <v>7.4065642326447897E-2</v>
      </c>
    </row>
    <row r="85" spans="2:12">
      <c r="B85" s="195" t="s">
        <v>70</v>
      </c>
      <c r="C85" s="206">
        <f t="shared" si="35"/>
        <v>-3.4745059208313167E-2</v>
      </c>
      <c r="D85" s="206">
        <f t="shared" si="35"/>
        <v>0.26738601545226015</v>
      </c>
      <c r="E85" s="206">
        <f t="shared" si="35"/>
        <v>-0.10951305895636172</v>
      </c>
      <c r="F85" s="206">
        <f t="shared" si="35"/>
        <v>-1.7034785688023371E-2</v>
      </c>
      <c r="G85" s="206">
        <f t="shared" si="35"/>
        <v>-1</v>
      </c>
      <c r="H85" s="206">
        <f t="shared" si="35"/>
        <v>0</v>
      </c>
      <c r="I85" s="206">
        <f t="shared" si="35"/>
        <v>0.31061006925581902</v>
      </c>
      <c r="J85" s="206">
        <f t="shared" si="35"/>
        <v>0.21560265880555926</v>
      </c>
      <c r="K85" s="206">
        <f t="shared" si="35"/>
        <v>1.9559043112335892</v>
      </c>
      <c r="L85" s="206">
        <f t="shared" si="35"/>
        <v>2.8813643980497135E-2</v>
      </c>
    </row>
    <row r="86" spans="2:12">
      <c r="B86" s="195" t="s">
        <v>4</v>
      </c>
      <c r="C86" s="206">
        <f t="shared" ref="C86:L94" si="36">IFERROR(C62/C37,0)</f>
        <v>6.0183704103703377E-2</v>
      </c>
      <c r="D86" s="206">
        <f t="shared" si="36"/>
        <v>0.10554370410068367</v>
      </c>
      <c r="E86" s="206">
        <f t="shared" si="36"/>
        <v>-2.3845844731749423E-2</v>
      </c>
      <c r="F86" s="206">
        <f t="shared" si="36"/>
        <v>0.15417454920089238</v>
      </c>
      <c r="G86" s="206">
        <f t="shared" si="36"/>
        <v>0.15321263578714564</v>
      </c>
      <c r="H86" s="206">
        <f t="shared" si="36"/>
        <v>0.17331806383799495</v>
      </c>
      <c r="I86" s="206">
        <f t="shared" si="36"/>
        <v>6.4972529840532672E-2</v>
      </c>
      <c r="J86" s="206">
        <f t="shared" si="36"/>
        <v>4.4073036517700934E-2</v>
      </c>
      <c r="K86" s="206">
        <f t="shared" si="36"/>
        <v>0.14612693980728869</v>
      </c>
      <c r="L86" s="206">
        <f t="shared" si="36"/>
        <v>9.5109750948730754E-2</v>
      </c>
    </row>
    <row r="87" spans="2:12">
      <c r="B87" s="195" t="s">
        <v>71</v>
      </c>
      <c r="C87" s="206">
        <f t="shared" si="36"/>
        <v>9.5124082790307429E-3</v>
      </c>
      <c r="D87" s="206">
        <f t="shared" si="36"/>
        <v>4.2311183914528039E-2</v>
      </c>
      <c r="E87" s="206">
        <f t="shared" si="36"/>
        <v>-1.7406829880289184E-2</v>
      </c>
      <c r="F87" s="206">
        <f t="shared" si="36"/>
        <v>0.2341655705332624</v>
      </c>
      <c r="G87" s="206">
        <f t="shared" si="36"/>
        <v>0.17755521420375564</v>
      </c>
      <c r="H87" s="206">
        <f t="shared" si="36"/>
        <v>0.56742163444452831</v>
      </c>
      <c r="I87" s="206">
        <f t="shared" si="36"/>
        <v>7.4854301548906488E-2</v>
      </c>
      <c r="J87" s="206">
        <f t="shared" si="36"/>
        <v>-5.172820539214034E-2</v>
      </c>
      <c r="K87" s="206">
        <f t="shared" si="36"/>
        <v>1.1091785853377567</v>
      </c>
      <c r="L87" s="206">
        <f t="shared" si="36"/>
        <v>3.7300650779947979E-2</v>
      </c>
    </row>
    <row r="88" spans="2:12">
      <c r="B88" s="195" t="s">
        <v>72</v>
      </c>
      <c r="C88" s="206">
        <f>IFERROR(C64/C39,0)</f>
        <v>-1.3860192339208018E-3</v>
      </c>
      <c r="D88" s="206">
        <f t="shared" si="36"/>
        <v>0.51964468816410947</v>
      </c>
      <c r="E88" s="206">
        <f t="shared" si="36"/>
        <v>0.13135971781833028</v>
      </c>
      <c r="F88" s="206">
        <f t="shared" si="36"/>
        <v>0.54124430988707706</v>
      </c>
      <c r="G88" s="206">
        <f t="shared" si="36"/>
        <v>0.55547526216248799</v>
      </c>
      <c r="H88" s="206">
        <f t="shared" si="36"/>
        <v>0.47234731765475579</v>
      </c>
      <c r="I88" s="206">
        <f t="shared" si="36"/>
        <v>1.2824715391983983</v>
      </c>
      <c r="J88" s="206">
        <f t="shared" si="36"/>
        <v>0.75675480372554649</v>
      </c>
      <c r="K88" s="206">
        <f t="shared" si="36"/>
        <v>1.6917432414935305</v>
      </c>
      <c r="L88" s="206">
        <f t="shared" si="36"/>
        <v>0.45114302095542747</v>
      </c>
    </row>
    <row r="89" spans="2:12">
      <c r="B89" s="195" t="s">
        <v>73</v>
      </c>
      <c r="C89" s="206">
        <f t="shared" si="36"/>
        <v>0</v>
      </c>
      <c r="D89" s="206">
        <f t="shared" si="36"/>
        <v>0</v>
      </c>
      <c r="E89" s="206">
        <f t="shared" si="36"/>
        <v>0</v>
      </c>
      <c r="F89" s="206">
        <f t="shared" si="36"/>
        <v>0</v>
      </c>
      <c r="G89" s="206">
        <f t="shared" si="36"/>
        <v>0</v>
      </c>
      <c r="H89" s="206">
        <f t="shared" si="36"/>
        <v>0</v>
      </c>
      <c r="I89" s="206">
        <f t="shared" si="36"/>
        <v>0</v>
      </c>
      <c r="J89" s="206">
        <f t="shared" si="36"/>
        <v>0</v>
      </c>
      <c r="K89" s="206">
        <f t="shared" si="36"/>
        <v>0</v>
      </c>
      <c r="L89" s="206">
        <f t="shared" si="36"/>
        <v>0</v>
      </c>
    </row>
    <row r="90" spans="2:12">
      <c r="B90" s="195" t="s">
        <v>74</v>
      </c>
      <c r="C90" s="206">
        <f t="shared" si="36"/>
        <v>2.760727233408608E-2</v>
      </c>
      <c r="D90" s="206">
        <f t="shared" si="36"/>
        <v>0.27310377677168085</v>
      </c>
      <c r="E90" s="206">
        <f t="shared" si="36"/>
        <v>5.0347976029253116E-2</v>
      </c>
      <c r="F90" s="206">
        <f t="shared" si="36"/>
        <v>0.40245925833338342</v>
      </c>
      <c r="G90" s="206">
        <f t="shared" si="36"/>
        <v>0.40151968198105342</v>
      </c>
      <c r="H90" s="206">
        <f t="shared" si="36"/>
        <v>0.42084184258054175</v>
      </c>
      <c r="I90" s="206">
        <f t="shared" si="36"/>
        <v>0.37412780362671899</v>
      </c>
      <c r="J90" s="206">
        <f t="shared" si="36"/>
        <v>0.27051398860533932</v>
      </c>
      <c r="K90" s="206">
        <f t="shared" si="36"/>
        <v>0.45994843651504946</v>
      </c>
      <c r="L90" s="206">
        <f t="shared" si="36"/>
        <v>0.23825787485221012</v>
      </c>
    </row>
    <row r="91" spans="2:12">
      <c r="B91" s="195" t="s">
        <v>76</v>
      </c>
      <c r="C91" s="206">
        <f t="shared" si="36"/>
        <v>0.1127027129378151</v>
      </c>
      <c r="D91" s="206">
        <f t="shared" si="36"/>
        <v>5.460809419284475E-2</v>
      </c>
      <c r="E91" s="206">
        <f t="shared" si="36"/>
        <v>-0.23113289316405311</v>
      </c>
      <c r="F91" s="206">
        <f t="shared" si="36"/>
        <v>2.0503651135962411</v>
      </c>
      <c r="G91" s="206">
        <f t="shared" si="36"/>
        <v>0</v>
      </c>
      <c r="H91" s="206">
        <f t="shared" si="36"/>
        <v>2.0503651135962411</v>
      </c>
      <c r="I91" s="206">
        <f t="shared" si="36"/>
        <v>0.84752258827679361</v>
      </c>
      <c r="J91" s="206">
        <f t="shared" si="36"/>
        <v>1.020336517990053</v>
      </c>
      <c r="K91" s="206">
        <f t="shared" si="36"/>
        <v>0.47349921115357441</v>
      </c>
      <c r="L91" s="206">
        <f t="shared" si="36"/>
        <v>0.10800136338958642</v>
      </c>
    </row>
    <row r="92" spans="2:12">
      <c r="B92" s="195" t="s">
        <v>78</v>
      </c>
      <c r="C92" s="206">
        <f t="shared" si="36"/>
        <v>-0.21166910409478376</v>
      </c>
      <c r="D92" s="206">
        <f t="shared" si="36"/>
        <v>0.29692196322715658</v>
      </c>
      <c r="E92" s="206">
        <f t="shared" si="36"/>
        <v>0.10018202241594718</v>
      </c>
      <c r="F92" s="206">
        <f t="shared" si="36"/>
        <v>0.48043698343288738</v>
      </c>
      <c r="G92" s="206">
        <f t="shared" si="36"/>
        <v>0.51833895232343863</v>
      </c>
      <c r="H92" s="206">
        <f t="shared" si="36"/>
        <v>-0.27650892615938039</v>
      </c>
      <c r="I92" s="206">
        <f t="shared" si="36"/>
        <v>1.7998279039267762E-2</v>
      </c>
      <c r="J92" s="206">
        <f t="shared" si="36"/>
        <v>8.0381924439732778E-3</v>
      </c>
      <c r="K92" s="206">
        <f t="shared" si="36"/>
        <v>0.74517285405900391</v>
      </c>
      <c r="L92" s="206">
        <f t="shared" si="36"/>
        <v>0.18641403993281419</v>
      </c>
    </row>
    <row r="93" spans="2:12">
      <c r="B93" s="195" t="s">
        <v>77</v>
      </c>
      <c r="C93" s="206">
        <f t="shared" si="36"/>
        <v>-0.21009218710905955</v>
      </c>
      <c r="D93" s="206">
        <f t="shared" si="36"/>
        <v>0.10614923424784532</v>
      </c>
      <c r="E93" s="206">
        <f t="shared" si="36"/>
        <v>-0.17739793914209229</v>
      </c>
      <c r="F93" s="206">
        <f t="shared" si="36"/>
        <v>0.28752589692723463</v>
      </c>
      <c r="G93" s="206">
        <f t="shared" si="36"/>
        <v>0.38289789306192351</v>
      </c>
      <c r="H93" s="206">
        <f t="shared" si="36"/>
        <v>-0.47664867259046828</v>
      </c>
      <c r="I93" s="206">
        <f t="shared" si="36"/>
        <v>0.41715726044265788</v>
      </c>
      <c r="J93" s="206">
        <f t="shared" si="36"/>
        <v>8.1170324164633254E-2</v>
      </c>
      <c r="K93" s="206">
        <f t="shared" si="36"/>
        <v>0.90210575442387297</v>
      </c>
      <c r="L93" s="206">
        <f t="shared" si="36"/>
        <v>4.839655462434337E-2</v>
      </c>
    </row>
    <row r="94" spans="2:12">
      <c r="B94" s="195" t="s">
        <v>75</v>
      </c>
      <c r="C94" s="206">
        <f t="shared" si="36"/>
        <v>-0.13493417737475613</v>
      </c>
      <c r="D94" s="206">
        <f t="shared" si="36"/>
        <v>0.25260753429258354</v>
      </c>
      <c r="E94" s="206">
        <f t="shared" si="36"/>
        <v>0.10645683015532616</v>
      </c>
      <c r="F94" s="206">
        <f t="shared" si="36"/>
        <v>0.21460331031197022</v>
      </c>
      <c r="G94" s="206">
        <f t="shared" si="36"/>
        <v>0.45137987248047567</v>
      </c>
      <c r="H94" s="206">
        <f t="shared" si="36"/>
        <v>-1.4945245681757507E-2</v>
      </c>
      <c r="I94" s="206">
        <f t="shared" si="36"/>
        <v>0.44147628965378266</v>
      </c>
      <c r="J94" s="206">
        <f t="shared" si="36"/>
        <v>0.32450978435903616</v>
      </c>
      <c r="K94" s="206">
        <f t="shared" si="36"/>
        <v>0.56584274086001929</v>
      </c>
      <c r="L94" s="206">
        <f t="shared" si="36"/>
        <v>0.13732271585430622</v>
      </c>
    </row>
    <row r="95" spans="2:12">
      <c r="B95" s="195" t="s">
        <v>90</v>
      </c>
      <c r="C95" s="206">
        <f t="shared" ref="C95:L97" si="37">IFERROR(C71/C47,0)</f>
        <v>-9.1423405830256294E-2</v>
      </c>
      <c r="D95" s="206">
        <f t="shared" si="37"/>
        <v>8.2728049356737138E-2</v>
      </c>
      <c r="E95" s="206">
        <f t="shared" si="37"/>
        <v>-3.6966733787088764E-2</v>
      </c>
      <c r="F95" s="206">
        <f t="shared" si="37"/>
        <v>6.1831428943512942E-2</v>
      </c>
      <c r="G95" s="206">
        <f t="shared" si="37"/>
        <v>9.093833682859602E-2</v>
      </c>
      <c r="H95" s="206">
        <f t="shared" si="37"/>
        <v>-6.3040449198215942E-2</v>
      </c>
      <c r="I95" s="206">
        <f t="shared" si="37"/>
        <v>0.30353079430515134</v>
      </c>
      <c r="J95" s="206">
        <f t="shared" si="37"/>
        <v>0.25250273863092382</v>
      </c>
      <c r="K95" s="206">
        <f t="shared" si="37"/>
        <v>0.50961200883352009</v>
      </c>
      <c r="L95" s="206">
        <f t="shared" si="37"/>
        <v>5.5605363226689485E-2</v>
      </c>
    </row>
    <row r="96" spans="2:12">
      <c r="B96" s="195" t="s">
        <v>91</v>
      </c>
      <c r="C96" s="206">
        <f t="shared" si="37"/>
        <v>-3.9747538934297673E-2</v>
      </c>
      <c r="D96" s="206">
        <f t="shared" si="37"/>
        <v>0.26987241023196173</v>
      </c>
      <c r="E96" s="206">
        <f t="shared" si="37"/>
        <v>0.60481335910875855</v>
      </c>
      <c r="F96" s="206">
        <f t="shared" si="37"/>
        <v>0.18104711602387474</v>
      </c>
      <c r="G96" s="206">
        <f t="shared" si="37"/>
        <v>0.18825932104043638</v>
      </c>
      <c r="H96" s="206">
        <f t="shared" si="37"/>
        <v>-0.23596592946291031</v>
      </c>
      <c r="I96" s="206">
        <f t="shared" si="37"/>
        <v>1.5893443709562256</v>
      </c>
      <c r="J96" s="206">
        <f t="shared" si="37"/>
        <v>0.70427527754718278</v>
      </c>
      <c r="K96" s="206">
        <f t="shared" si="37"/>
        <v>6.7565674748681266</v>
      </c>
      <c r="L96" s="206">
        <f t="shared" si="37"/>
        <v>0.26298233982727071</v>
      </c>
    </row>
    <row r="97" spans="1:12">
      <c r="B97" s="195" t="s">
        <v>92</v>
      </c>
      <c r="C97" s="206">
        <f t="shared" si="37"/>
        <v>0.22574570081017539</v>
      </c>
      <c r="D97" s="206">
        <f t="shared" si="37"/>
        <v>0.22364156008849345</v>
      </c>
      <c r="E97" s="206">
        <f t="shared" si="37"/>
        <v>2.1033910923424881E-2</v>
      </c>
      <c r="F97" s="206">
        <f t="shared" si="37"/>
        <v>0.32113609194510356</v>
      </c>
      <c r="G97" s="206">
        <f t="shared" si="37"/>
        <v>0.34286301571673378</v>
      </c>
      <c r="H97" s="206">
        <f t="shared" si="37"/>
        <v>4.1606292019854121E-2</v>
      </c>
      <c r="I97" s="206">
        <f t="shared" si="37"/>
        <v>0.25024878316056887</v>
      </c>
      <c r="J97" s="206">
        <f t="shared" si="37"/>
        <v>9.9058413005224444E-2</v>
      </c>
      <c r="K97" s="206">
        <f t="shared" si="37"/>
        <v>0.67344344469985629</v>
      </c>
      <c r="L97" s="206">
        <f t="shared" si="37"/>
        <v>0.22370507758853769</v>
      </c>
    </row>
    <row r="98" spans="1:12">
      <c r="B98" s="200" t="s">
        <v>65</v>
      </c>
      <c r="C98" s="207">
        <f t="shared" ref="C98:L98" si="38">IFERROR((C23/C50)-1,0)</f>
        <v>1.0273931975287587E-2</v>
      </c>
      <c r="D98" s="207">
        <f>IFERROR((D23/D50)-1,0)</f>
        <v>0.17332228027241547</v>
      </c>
      <c r="E98" s="207">
        <f t="shared" si="38"/>
        <v>-7.7378296273705738E-3</v>
      </c>
      <c r="F98" s="207">
        <f t="shared" si="38"/>
        <v>0.24122063735614785</v>
      </c>
      <c r="G98" s="207">
        <f t="shared" si="38"/>
        <v>0.26882176560409832</v>
      </c>
      <c r="H98" s="207">
        <f t="shared" si="38"/>
        <v>6.1407689696545198E-2</v>
      </c>
      <c r="I98" s="207">
        <f t="shared" si="38"/>
        <v>0.32263024531954931</v>
      </c>
      <c r="J98" s="207">
        <f t="shared" si="38"/>
        <v>0.19283079447168183</v>
      </c>
      <c r="K98" s="207">
        <f t="shared" si="38"/>
        <v>0.61955544779696115</v>
      </c>
      <c r="L98" s="207">
        <f t="shared" si="38"/>
        <v>0.1108279982193594</v>
      </c>
    </row>
    <row r="101" spans="1:12">
      <c r="B101" s="203" t="s">
        <v>93</v>
      </c>
      <c r="C101" s="204">
        <f>C77/C53</f>
        <v>-5.3104771850363885E-2</v>
      </c>
      <c r="D101" s="204">
        <f t="shared" ref="D101:L101" si="39">D77/D53</f>
        <v>0.27792313333375029</v>
      </c>
      <c r="E101" s="204">
        <f t="shared" si="39"/>
        <v>4.4998906859012026E-2</v>
      </c>
      <c r="F101" s="204">
        <f t="shared" si="39"/>
        <v>0.39047963623775234</v>
      </c>
      <c r="G101" s="204">
        <f t="shared" si="39"/>
        <v>0.43333837602795727</v>
      </c>
      <c r="H101" s="204">
        <f t="shared" si="39"/>
        <v>0.10452399786229473</v>
      </c>
      <c r="I101" s="204">
        <f t="shared" si="39"/>
        <v>0.48762333330740498</v>
      </c>
      <c r="J101" s="204">
        <f t="shared" si="39"/>
        <v>0.30693777549972134</v>
      </c>
      <c r="K101" s="204">
        <f t="shared" si="39"/>
        <v>0.66480761554647128</v>
      </c>
      <c r="L101" s="204">
        <f t="shared" si="39"/>
        <v>0.20430812831759956</v>
      </c>
    </row>
    <row r="102" spans="1:12">
      <c r="C102" s="204"/>
    </row>
    <row r="103" spans="1:12" s="218" customFormat="1"/>
    <row r="104" spans="1:12" s="222" customFormat="1">
      <c r="A104" s="224" t="s">
        <v>95</v>
      </c>
    </row>
    <row r="105" spans="1:12" s="222" customFormat="1" ht="21">
      <c r="A105" s="211" t="s">
        <v>56</v>
      </c>
      <c r="C105" s="196" t="s">
        <v>9</v>
      </c>
      <c r="D105" s="197" t="s">
        <v>58</v>
      </c>
      <c r="E105" s="196" t="s">
        <v>1</v>
      </c>
      <c r="F105" s="197" t="s">
        <v>59</v>
      </c>
      <c r="G105" s="196" t="s">
        <v>62</v>
      </c>
      <c r="H105" s="196" t="s">
        <v>65</v>
      </c>
    </row>
    <row r="106" spans="1:12" s="222" customFormat="1">
      <c r="B106" s="224" t="s">
        <v>114</v>
      </c>
      <c r="C106" s="219">
        <f>SUM(C$3,C$6,C$9)</f>
        <v>62004785086</v>
      </c>
      <c r="D106" s="219">
        <f t="shared" ref="D106:F106" si="40">SUM(D$3,D$6,D$9)</f>
        <v>18825354338.196388</v>
      </c>
      <c r="E106" s="219">
        <f t="shared" si="40"/>
        <v>4833547081.4944954</v>
      </c>
      <c r="F106" s="219">
        <f t="shared" si="40"/>
        <v>4193345312.8674645</v>
      </c>
      <c r="G106" s="219">
        <f>SUM(I$3,I$6,I$9)</f>
        <v>9798461943.8344269</v>
      </c>
      <c r="H106" s="219">
        <f>SUM(L$3,L$6,L$9)</f>
        <v>80830139424.196396</v>
      </c>
    </row>
    <row r="107" spans="1:12" s="222" customFormat="1">
      <c r="B107" s="222" t="s">
        <v>115</v>
      </c>
      <c r="C107" s="220">
        <f>SUM(C$10:C$18)</f>
        <v>22774518711.226501</v>
      </c>
      <c r="D107" s="220">
        <f t="shared" ref="D107:F107" si="41">SUM(D$10:D$18)</f>
        <v>102768063273.44949</v>
      </c>
      <c r="E107" s="220">
        <f t="shared" si="41"/>
        <v>32492877850.737885</v>
      </c>
      <c r="F107" s="220">
        <f t="shared" si="41"/>
        <v>44481591732.929787</v>
      </c>
      <c r="G107" s="220">
        <f>SUM(I$10:I$18)</f>
        <v>25793593689.781837</v>
      </c>
      <c r="H107" s="220">
        <f>SUM(L$10:L$18)</f>
        <v>125542581984.67599</v>
      </c>
    </row>
    <row r="108" spans="1:12" s="222" customFormat="1">
      <c r="B108" s="224" t="s">
        <v>116</v>
      </c>
      <c r="C108" s="221">
        <f>SUM(C$20:C$22)</f>
        <v>5564041137.145174</v>
      </c>
      <c r="D108" s="221">
        <f t="shared" ref="D108:F108" si="42">SUM(D$20:D$22)</f>
        <v>47230389977.331726</v>
      </c>
      <c r="E108" s="221">
        <f t="shared" si="42"/>
        <v>13020868497.043644</v>
      </c>
      <c r="F108" s="221">
        <f t="shared" si="42"/>
        <v>23294743175.508648</v>
      </c>
      <c r="G108" s="221">
        <f>SUM(I$20:I$22)</f>
        <v>10914778304.779438</v>
      </c>
      <c r="H108" s="221">
        <f>SUM(L$20:L$22)</f>
        <v>52794431114.476898</v>
      </c>
    </row>
    <row r="109" spans="1:12" s="222" customFormat="1"/>
    <row r="110" spans="1:12" s="222" customFormat="1"/>
    <row r="111" spans="1:12" s="222" customFormat="1"/>
    <row r="112" spans="1:12" s="222" customFormat="1"/>
    <row r="113" spans="1:12" ht="21">
      <c r="A113" s="212" t="s">
        <v>81</v>
      </c>
      <c r="C113" s="196" t="s">
        <v>9</v>
      </c>
      <c r="D113" s="197" t="s">
        <v>58</v>
      </c>
      <c r="E113" s="196" t="s">
        <v>1</v>
      </c>
      <c r="F113" s="197" t="s">
        <v>59</v>
      </c>
      <c r="G113" s="196" t="s">
        <v>62</v>
      </c>
      <c r="H113" s="196" t="s">
        <v>65</v>
      </c>
    </row>
    <row r="114" spans="1:12" ht="15.75" customHeight="1">
      <c r="B114" s="195" t="s">
        <v>114</v>
      </c>
      <c r="C114" s="219">
        <f>SUM(C$30,C$33,C$36)</f>
        <v>59924350598</v>
      </c>
      <c r="D114" s="219">
        <f t="shared" ref="D114:F114" si="43">SUM(D$30,D$33,D$36)</f>
        <v>18469981273.783325</v>
      </c>
      <c r="E114" s="219">
        <f t="shared" si="43"/>
        <v>6028921502.8488588</v>
      </c>
      <c r="F114" s="219">
        <f t="shared" si="43"/>
        <v>3733248636.7662773</v>
      </c>
      <c r="G114" s="219">
        <f>SUM(I$30,I$33,I$36)</f>
        <v>8707811134.1681881</v>
      </c>
      <c r="H114" s="219">
        <f>SUM(L$30,L$33,L$36)</f>
        <v>78394331871.783325</v>
      </c>
    </row>
    <row r="115" spans="1:12">
      <c r="B115" s="195" t="s">
        <v>115</v>
      </c>
      <c r="C115" s="220">
        <f>SUM(C$37:C$45)</f>
        <v>23466417364.040001</v>
      </c>
      <c r="D115" s="220">
        <f t="shared" ref="D115:F115" si="44">SUM(D$37:D$45)</f>
        <v>83367823676.395035</v>
      </c>
      <c r="E115" s="220">
        <f t="shared" si="44"/>
        <v>31501149201.644943</v>
      </c>
      <c r="F115" s="220">
        <f t="shared" si="44"/>
        <v>33713153478.049519</v>
      </c>
      <c r="G115" s="220">
        <f>SUM(I$37:I$45)</f>
        <v>18153520996.700577</v>
      </c>
      <c r="H115" s="220">
        <f>SUM(L$37:L$45)</f>
        <v>106834241040.43504</v>
      </c>
    </row>
    <row r="116" spans="1:12">
      <c r="B116" s="195" t="s">
        <v>116</v>
      </c>
      <c r="C116" s="221">
        <f>SUM(C$47:C$49)</f>
        <v>6033834687.7902021</v>
      </c>
      <c r="D116" s="221">
        <f t="shared" ref="D116:F116" si="45">SUM(D$47:D$49)</f>
        <v>42047477403.601707</v>
      </c>
      <c r="E116" s="221">
        <f t="shared" si="45"/>
        <v>13209839505.293633</v>
      </c>
      <c r="F116" s="221">
        <f t="shared" si="45"/>
        <v>20536584999.066189</v>
      </c>
      <c r="G116" s="221">
        <f>SUM(I$47:I$49)</f>
        <v>8301052899.241889</v>
      </c>
      <c r="H116" s="221">
        <f>SUM(L$47:L$49)</f>
        <v>48081312091.391907</v>
      </c>
    </row>
    <row r="118" spans="1:12">
      <c r="B118" s="203" t="s">
        <v>119</v>
      </c>
      <c r="C118" s="253">
        <f>(C19-+C46)/C46</f>
        <v>-5.650468336263223E-2</v>
      </c>
      <c r="D118" s="253">
        <f t="shared" ref="D118:L118" si="46">(D19-+D46)/D46</f>
        <v>0.24603893457534265</v>
      </c>
      <c r="E118" s="253">
        <f t="shared" si="46"/>
        <v>3.3080052222005794E-2</v>
      </c>
      <c r="F118" s="253">
        <f t="shared" si="46"/>
        <v>0.36888879537221936</v>
      </c>
      <c r="G118" s="253">
        <f t="shared" si="46"/>
        <v>0.41678027645902721</v>
      </c>
      <c r="H118" s="253">
        <f t="shared" si="46"/>
        <v>3.2088637775192365E-2</v>
      </c>
      <c r="I118" s="254">
        <f t="shared" si="46"/>
        <v>0.4036912303257662</v>
      </c>
      <c r="J118" s="253">
        <f t="shared" si="46"/>
        <v>0.26545166606145126</v>
      </c>
      <c r="K118" s="253">
        <f t="shared" si="46"/>
        <v>0.54257767117765976</v>
      </c>
      <c r="L118" s="253">
        <f t="shared" si="46"/>
        <v>0.17555440254079424</v>
      </c>
    </row>
    <row r="119" spans="1:12">
      <c r="B119" s="195" t="s">
        <v>118</v>
      </c>
      <c r="C119" s="253">
        <f>(C6-C33)/C33</f>
        <v>5.481714440769709E-2</v>
      </c>
      <c r="D119" s="253">
        <f t="shared" ref="D119:L119" si="47">(D6-D33)/D33</f>
        <v>6.459129199997142E-2</v>
      </c>
      <c r="E119" s="253">
        <f t="shared" si="47"/>
        <v>-7.0465170949777722E-2</v>
      </c>
      <c r="F119" s="253">
        <f t="shared" si="47"/>
        <v>0.50429486922149869</v>
      </c>
      <c r="G119" s="253">
        <f t="shared" si="47"/>
        <v>0.6432452158766111</v>
      </c>
      <c r="H119" s="253">
        <f t="shared" si="47"/>
        <v>0.38662493971018125</v>
      </c>
      <c r="I119" s="254">
        <f t="shared" si="47"/>
        <v>0.8822813047234499</v>
      </c>
      <c r="J119" s="253">
        <f t="shared" si="47"/>
        <v>0.8822813047234499</v>
      </c>
      <c r="K119" s="253" t="e">
        <f t="shared" si="47"/>
        <v>#DIV/0!</v>
      </c>
      <c r="L119" s="253">
        <f t="shared" si="47"/>
        <v>5.5692217107505236E-2</v>
      </c>
    </row>
    <row r="120" spans="1:12">
      <c r="B120" s="203" t="s">
        <v>120</v>
      </c>
      <c r="C120" s="253">
        <f>(C9-C36)/C36</f>
        <v>3.6738077901815602E-2</v>
      </c>
      <c r="D120" s="253">
        <f t="shared" ref="D120:L120" si="48">(D9-D36)/D36</f>
        <v>0.22405397498044596</v>
      </c>
      <c r="E120" s="253">
        <f t="shared" si="48"/>
        <v>0.29515634486951176</v>
      </c>
      <c r="F120" s="253">
        <f t="shared" si="48"/>
        <v>-1.7034785688023371E-2</v>
      </c>
      <c r="G120" s="253">
        <f t="shared" si="48"/>
        <v>-1</v>
      </c>
      <c r="H120" s="253" t="e">
        <f t="shared" si="48"/>
        <v>#DIV/0!</v>
      </c>
      <c r="I120" s="254">
        <f t="shared" si="48"/>
        <v>0.20383464885919672</v>
      </c>
      <c r="J120" s="253">
        <f t="shared" si="48"/>
        <v>0.11211152817751596</v>
      </c>
      <c r="K120" s="253">
        <f t="shared" si="48"/>
        <v>0.52678282541625521</v>
      </c>
      <c r="L120" s="253">
        <f t="shared" si="48"/>
        <v>6.3378311833735199E-2</v>
      </c>
    </row>
    <row r="123" spans="1:12">
      <c r="B123" s="195" t="s">
        <v>114</v>
      </c>
      <c r="C123" s="255">
        <f>(C106-C114)/C114</f>
        <v>3.4717680996770542E-2</v>
      </c>
      <c r="D123" s="255">
        <f t="shared" ref="D123:H123" si="49">(D106-D114)/D114</f>
        <v>1.924057524181072E-2</v>
      </c>
      <c r="E123" s="255">
        <f t="shared" si="49"/>
        <v>-0.19827334304974956</v>
      </c>
      <c r="F123" s="255">
        <f t="shared" si="49"/>
        <v>0.12324297706024767</v>
      </c>
      <c r="G123" s="255">
        <f t="shared" si="49"/>
        <v>0.12524970889488901</v>
      </c>
      <c r="H123" s="255">
        <f t="shared" si="49"/>
        <v>3.1071220256037379E-2</v>
      </c>
    </row>
    <row r="124" spans="1:12">
      <c r="B124" s="195" t="s">
        <v>115</v>
      </c>
      <c r="C124" s="255">
        <f t="shared" ref="C124:H124" si="50">(C107-C115)/C115</f>
        <v>-2.948463082710558E-2</v>
      </c>
      <c r="D124" s="255">
        <f t="shared" si="50"/>
        <v>0.2327065616149398</v>
      </c>
      <c r="E124" s="255">
        <f t="shared" si="50"/>
        <v>3.1482300621627948E-2</v>
      </c>
      <c r="F124" s="255">
        <f t="shared" si="50"/>
        <v>0.31941355654823417</v>
      </c>
      <c r="G124" s="255">
        <f t="shared" si="50"/>
        <v>0.42085899999619097</v>
      </c>
      <c r="H124" s="255">
        <f t="shared" si="50"/>
        <v>0.17511558805533278</v>
      </c>
    </row>
    <row r="125" spans="1:12">
      <c r="B125" s="195" t="s">
        <v>116</v>
      </c>
      <c r="C125" s="255">
        <f t="shared" ref="C125:H125" si="51">(C108-C116)/C116</f>
        <v>-7.7859864406905496E-2</v>
      </c>
      <c r="D125" s="255">
        <f t="shared" si="51"/>
        <v>0.12326334167400159</v>
      </c>
      <c r="E125" s="255">
        <f t="shared" si="51"/>
        <v>-1.4305322042274733E-2</v>
      </c>
      <c r="F125" s="255">
        <f t="shared" si="51"/>
        <v>0.13430461669103574</v>
      </c>
      <c r="G125" s="255">
        <f t="shared" si="51"/>
        <v>0.31486673284255939</v>
      </c>
      <c r="H125" s="255">
        <f t="shared" si="51"/>
        <v>9.8023926928749325E-2</v>
      </c>
    </row>
  </sheetData>
  <phoneticPr fontId="4"/>
  <pageMargins left="0.70866141732283472" right="0.70866141732283472" top="0.74803149606299213" bottom="0.74803149606299213" header="0.31496062992125984" footer="0.31496062992125984"/>
  <pageSetup paperSize="8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FF00"/>
  </sheetPr>
  <dimension ref="A1:AY111"/>
  <sheetViews>
    <sheetView topLeftCell="AK25" zoomScale="70" zoomScaleNormal="70" workbookViewId="0">
      <selection activeCell="A28" sqref="A28"/>
    </sheetView>
  </sheetViews>
  <sheetFormatPr defaultColWidth="9" defaultRowHeight="14.4" outlineLevelRow="1"/>
  <cols>
    <col min="1" max="1" width="5.6640625" style="227" customWidth="1"/>
    <col min="2" max="2" width="23.88671875" style="195" customWidth="1"/>
    <col min="3" max="12" width="15.33203125" style="195" customWidth="1"/>
    <col min="13" max="13" width="4.33203125" style="226" customWidth="1"/>
    <col min="14" max="14" width="6.33203125" style="195" customWidth="1"/>
    <col min="15" max="15" width="26" style="195" bestFit="1" customWidth="1"/>
    <col min="16" max="25" width="13.88671875" style="195" customWidth="1"/>
    <col min="26" max="27" width="6.109375" style="195" customWidth="1"/>
    <col min="28" max="28" width="24" style="195" customWidth="1"/>
    <col min="29" max="38" width="14.88671875" style="195" customWidth="1"/>
    <col min="39" max="40" width="4.6640625" style="195" customWidth="1"/>
    <col min="41" max="41" width="23.44140625" style="195" bestFit="1" customWidth="1"/>
    <col min="42" max="43" width="16.109375" style="195" customWidth="1"/>
    <col min="44" max="44" width="14.109375" style="195" customWidth="1"/>
    <col min="45" max="45" width="16.33203125" style="195" customWidth="1"/>
    <col min="46" max="50" width="14.109375" style="195" customWidth="1"/>
    <col min="51" max="51" width="18" style="195" customWidth="1"/>
    <col min="52" max="16384" width="9" style="195"/>
  </cols>
  <sheetData>
    <row r="1" spans="1:13" ht="21" hidden="1" outlineLevel="1">
      <c r="A1" s="225" t="s">
        <v>96</v>
      </c>
      <c r="C1" s="195">
        <v>2</v>
      </c>
      <c r="E1" s="195">
        <v>3</v>
      </c>
      <c r="G1" s="195">
        <v>4</v>
      </c>
      <c r="H1" s="195">
        <v>5</v>
      </c>
      <c r="J1" s="195">
        <v>6</v>
      </c>
      <c r="K1" s="195">
        <v>7</v>
      </c>
    </row>
    <row r="2" spans="1:13" hidden="1" outlineLevel="1">
      <c r="B2" s="196" t="s">
        <v>57</v>
      </c>
      <c r="C2" s="196" t="s">
        <v>9</v>
      </c>
      <c r="D2" s="197" t="s">
        <v>58</v>
      </c>
      <c r="E2" s="196" t="s">
        <v>1</v>
      </c>
      <c r="F2" s="197" t="s">
        <v>59</v>
      </c>
      <c r="G2" s="196" t="s">
        <v>60</v>
      </c>
      <c r="H2" s="196" t="s">
        <v>61</v>
      </c>
      <c r="I2" s="196" t="s">
        <v>62</v>
      </c>
      <c r="J2" s="196" t="s">
        <v>63</v>
      </c>
      <c r="K2" s="196" t="s">
        <v>64</v>
      </c>
      <c r="L2" s="196" t="s">
        <v>65</v>
      </c>
      <c r="M2" s="228"/>
    </row>
    <row r="3" spans="1:13" hidden="1" outlineLevel="1">
      <c r="A3" s="227" t="s">
        <v>83</v>
      </c>
      <c r="B3" s="195" t="s">
        <v>66</v>
      </c>
      <c r="C3" s="198" t="e">
        <v>#VALUE!</v>
      </c>
      <c r="D3" s="198" t="e">
        <f>E3+G3+H3+J3+K3</f>
        <v>#VALUE!</v>
      </c>
      <c r="E3" s="198" t="e">
        <v>#VALUE!</v>
      </c>
      <c r="F3" s="198" t="e">
        <f>SUM(G3:H3)</f>
        <v>#VALUE!</v>
      </c>
      <c r="G3" s="198" t="e">
        <v>#VALUE!</v>
      </c>
      <c r="H3" s="198" t="e">
        <v>#VALUE!</v>
      </c>
      <c r="I3" s="198" t="e">
        <f>SUM(J3:K3)</f>
        <v>#VALUE!</v>
      </c>
      <c r="J3" s="198" t="e">
        <v>#VALUE!</v>
      </c>
      <c r="K3" s="198" t="e">
        <v>#VALUE!</v>
      </c>
      <c r="L3" s="198" t="e">
        <f>SUM(C3:D3)</f>
        <v>#VALUE!</v>
      </c>
      <c r="M3" s="214"/>
    </row>
    <row r="4" spans="1:13" hidden="1" outlineLevel="1">
      <c r="A4" s="227" t="s">
        <v>83</v>
      </c>
      <c r="B4" s="195" t="s">
        <v>67</v>
      </c>
      <c r="C4" s="198" t="e">
        <v>#VALUE!</v>
      </c>
      <c r="D4" s="198" t="e">
        <f>E4+G4+H4+J4+K4</f>
        <v>#VALUE!</v>
      </c>
      <c r="E4" s="198" t="e">
        <v>#VALUE!</v>
      </c>
      <c r="F4" s="198" t="e">
        <f t="shared" ref="F4:F19" si="0">SUM(G4:H4)</f>
        <v>#VALUE!</v>
      </c>
      <c r="G4" s="198" t="e">
        <v>#VALUE!</v>
      </c>
      <c r="H4" s="198" t="e">
        <v>#VALUE!</v>
      </c>
      <c r="I4" s="198" t="e">
        <f t="shared" ref="I4:I19" si="1">SUM(J4:K4)</f>
        <v>#VALUE!</v>
      </c>
      <c r="J4" s="198" t="e">
        <v>#VALUE!</v>
      </c>
      <c r="K4" s="198" t="e">
        <v>#VALUE!</v>
      </c>
      <c r="L4" s="198" t="e">
        <f t="shared" ref="L4:L19" si="2">SUM(C4:D4)</f>
        <v>#VALUE!</v>
      </c>
      <c r="M4" s="214"/>
    </row>
    <row r="5" spans="1:13" hidden="1" outlineLevel="1">
      <c r="A5" s="227" t="s">
        <v>83</v>
      </c>
      <c r="B5" s="195" t="s">
        <v>84</v>
      </c>
      <c r="C5" s="198" t="e">
        <v>#VALUE!</v>
      </c>
      <c r="D5" s="198" t="e">
        <f>E5+G5+H5+J5+K5</f>
        <v>#VALUE!</v>
      </c>
      <c r="E5" s="198" t="e">
        <v>#VALUE!</v>
      </c>
      <c r="F5" s="198" t="e">
        <f t="shared" si="0"/>
        <v>#VALUE!</v>
      </c>
      <c r="G5" s="198" t="e">
        <v>#VALUE!</v>
      </c>
      <c r="H5" s="198" t="e">
        <v>#VALUE!</v>
      </c>
      <c r="I5" s="198" t="e">
        <f t="shared" si="1"/>
        <v>#VALUE!</v>
      </c>
      <c r="J5" s="198" t="e">
        <v>#VALUE!</v>
      </c>
      <c r="K5" s="198" t="e">
        <v>#VALUE!</v>
      </c>
      <c r="L5" s="198" t="e">
        <f t="shared" si="2"/>
        <v>#VALUE!</v>
      </c>
      <c r="M5" s="214"/>
    </row>
    <row r="6" spans="1:13" hidden="1" outlineLevel="1">
      <c r="A6" s="227" t="s">
        <v>83</v>
      </c>
      <c r="B6" s="195" t="s">
        <v>69</v>
      </c>
      <c r="C6" s="198" t="e">
        <v>#VALUE!</v>
      </c>
      <c r="D6" s="198" t="e">
        <f t="shared" ref="D6:D19" si="3">E6+G6+H6+J6+K6</f>
        <v>#VALUE!</v>
      </c>
      <c r="E6" s="198" t="e">
        <v>#VALUE!</v>
      </c>
      <c r="F6" s="198" t="e">
        <f t="shared" si="0"/>
        <v>#VALUE!</v>
      </c>
      <c r="G6" s="198" t="e">
        <v>#VALUE!</v>
      </c>
      <c r="H6" s="198" t="e">
        <v>#VALUE!</v>
      </c>
      <c r="I6" s="198" t="e">
        <f>SUM(J6:K6)</f>
        <v>#VALUE!</v>
      </c>
      <c r="J6" s="198" t="e">
        <v>#VALUE!</v>
      </c>
      <c r="K6" s="198" t="e">
        <v>#VALUE!</v>
      </c>
      <c r="L6" s="198" t="e">
        <f t="shared" si="2"/>
        <v>#VALUE!</v>
      </c>
      <c r="M6" s="214"/>
    </row>
    <row r="7" spans="1:13" hidden="1" outlineLevel="1">
      <c r="A7" s="227" t="s">
        <v>83</v>
      </c>
      <c r="B7" s="195" t="s">
        <v>70</v>
      </c>
      <c r="C7" s="198" t="e">
        <v>#VALUE!</v>
      </c>
      <c r="D7" s="198" t="e">
        <f t="shared" si="3"/>
        <v>#VALUE!</v>
      </c>
      <c r="E7" s="198" t="e">
        <v>#VALUE!</v>
      </c>
      <c r="F7" s="198" t="e">
        <f t="shared" si="0"/>
        <v>#VALUE!</v>
      </c>
      <c r="G7" s="198" t="e">
        <v>#VALUE!</v>
      </c>
      <c r="H7" s="198" t="e">
        <v>#VALUE!</v>
      </c>
      <c r="I7" s="198" t="e">
        <f t="shared" si="1"/>
        <v>#VALUE!</v>
      </c>
      <c r="J7" s="198" t="e">
        <v>#VALUE!</v>
      </c>
      <c r="K7" s="198" t="e">
        <v>#VALUE!</v>
      </c>
      <c r="L7" s="198" t="e">
        <f t="shared" si="2"/>
        <v>#VALUE!</v>
      </c>
      <c r="M7" s="214"/>
    </row>
    <row r="8" spans="1:13" hidden="1" outlineLevel="1">
      <c r="A8" s="227" t="s">
        <v>87</v>
      </c>
      <c r="B8" s="195" t="s">
        <v>4</v>
      </c>
      <c r="C8" s="198" t="e">
        <v>#VALUE!</v>
      </c>
      <c r="D8" s="198" t="e">
        <f t="shared" si="3"/>
        <v>#VALUE!</v>
      </c>
      <c r="E8" s="198" t="e">
        <v>#VALUE!</v>
      </c>
      <c r="F8" s="198" t="e">
        <f t="shared" si="0"/>
        <v>#VALUE!</v>
      </c>
      <c r="G8" s="198" t="e">
        <v>#VALUE!</v>
      </c>
      <c r="H8" s="198" t="e">
        <v>#VALUE!</v>
      </c>
      <c r="I8" s="198" t="e">
        <f t="shared" si="1"/>
        <v>#VALUE!</v>
      </c>
      <c r="J8" s="198" t="e">
        <v>#VALUE!</v>
      </c>
      <c r="K8" s="198" t="e">
        <v>#VALUE!</v>
      </c>
      <c r="L8" s="198" t="e">
        <f t="shared" si="2"/>
        <v>#VALUE!</v>
      </c>
      <c r="M8" s="214"/>
    </row>
    <row r="9" spans="1:13" hidden="1" outlineLevel="1">
      <c r="A9" s="227" t="s">
        <v>87</v>
      </c>
      <c r="B9" s="195" t="s">
        <v>71</v>
      </c>
      <c r="C9" s="198" t="e">
        <v>#VALUE!</v>
      </c>
      <c r="D9" s="198" t="e">
        <f t="shared" si="3"/>
        <v>#VALUE!</v>
      </c>
      <c r="E9" s="198" t="e">
        <v>#VALUE!</v>
      </c>
      <c r="F9" s="198" t="e">
        <f t="shared" si="0"/>
        <v>#VALUE!</v>
      </c>
      <c r="G9" s="198" t="e">
        <v>#VALUE!</v>
      </c>
      <c r="H9" s="198" t="e">
        <v>#VALUE!</v>
      </c>
      <c r="I9" s="198" t="e">
        <f t="shared" si="1"/>
        <v>#VALUE!</v>
      </c>
      <c r="J9" s="198" t="e">
        <v>#VALUE!</v>
      </c>
      <c r="K9" s="198" t="e">
        <v>#VALUE!</v>
      </c>
      <c r="L9" s="198" t="e">
        <f t="shared" si="2"/>
        <v>#VALUE!</v>
      </c>
      <c r="M9" s="214"/>
    </row>
    <row r="10" spans="1:13" hidden="1" outlineLevel="1">
      <c r="A10" s="227" t="s">
        <v>87</v>
      </c>
      <c r="B10" s="195" t="s">
        <v>72</v>
      </c>
      <c r="C10" s="198" t="e">
        <v>#VALUE!</v>
      </c>
      <c r="D10" s="198" t="e">
        <f t="shared" si="3"/>
        <v>#VALUE!</v>
      </c>
      <c r="E10" s="198" t="e">
        <v>#VALUE!</v>
      </c>
      <c r="F10" s="198" t="e">
        <f t="shared" si="0"/>
        <v>#VALUE!</v>
      </c>
      <c r="G10" s="198" t="e">
        <v>#VALUE!</v>
      </c>
      <c r="H10" s="198" t="e">
        <v>#VALUE!</v>
      </c>
      <c r="I10" s="198" t="e">
        <f t="shared" si="1"/>
        <v>#VALUE!</v>
      </c>
      <c r="J10" s="198" t="e">
        <v>#VALUE!</v>
      </c>
      <c r="K10" s="198" t="e">
        <v>#VALUE!</v>
      </c>
      <c r="L10" s="198" t="e">
        <f t="shared" si="2"/>
        <v>#VALUE!</v>
      </c>
      <c r="M10" s="214"/>
    </row>
    <row r="11" spans="1:13" hidden="1" outlineLevel="1">
      <c r="A11" s="227" t="s">
        <v>73</v>
      </c>
      <c r="B11" s="195" t="s">
        <v>73</v>
      </c>
      <c r="C11" s="198" t="e">
        <v>#VALUE!</v>
      </c>
      <c r="D11" s="198" t="e">
        <f t="shared" si="3"/>
        <v>#VALUE!</v>
      </c>
      <c r="E11" s="198" t="e">
        <v>#VALUE!</v>
      </c>
      <c r="F11" s="198" t="e">
        <f t="shared" si="0"/>
        <v>#VALUE!</v>
      </c>
      <c r="G11" s="198" t="e">
        <v>#VALUE!</v>
      </c>
      <c r="H11" s="198" t="e">
        <v>#VALUE!</v>
      </c>
      <c r="I11" s="198" t="e">
        <f t="shared" si="1"/>
        <v>#VALUE!</v>
      </c>
      <c r="J11" s="198" t="e">
        <v>#VALUE!</v>
      </c>
      <c r="K11" s="198" t="e">
        <v>#VALUE!</v>
      </c>
      <c r="L11" s="198" t="e">
        <f t="shared" si="2"/>
        <v>#VALUE!</v>
      </c>
      <c r="M11" s="214"/>
    </row>
    <row r="12" spans="1:13" hidden="1" outlineLevel="1">
      <c r="A12" s="227" t="s">
        <v>87</v>
      </c>
      <c r="B12" s="195" t="s">
        <v>74</v>
      </c>
      <c r="C12" s="198" t="e">
        <v>#VALUE!</v>
      </c>
      <c r="D12" s="198" t="e">
        <f t="shared" si="3"/>
        <v>#VALUE!</v>
      </c>
      <c r="E12" s="198" t="e">
        <v>#VALUE!</v>
      </c>
      <c r="F12" s="198" t="e">
        <f t="shared" si="0"/>
        <v>#VALUE!</v>
      </c>
      <c r="G12" s="198" t="e">
        <v>#VALUE!</v>
      </c>
      <c r="H12" s="198" t="e">
        <v>#VALUE!</v>
      </c>
      <c r="I12" s="198" t="e">
        <f t="shared" si="1"/>
        <v>#VALUE!</v>
      </c>
      <c r="J12" s="198" t="e">
        <v>#VALUE!</v>
      </c>
      <c r="K12" s="198" t="e">
        <v>#VALUE!</v>
      </c>
      <c r="L12" s="198" t="e">
        <f t="shared" si="2"/>
        <v>#VALUE!</v>
      </c>
      <c r="M12" s="214"/>
    </row>
    <row r="13" spans="1:13" hidden="1" outlineLevel="1">
      <c r="A13" s="227" t="s">
        <v>87</v>
      </c>
      <c r="B13" s="195" t="s">
        <v>76</v>
      </c>
      <c r="C13" s="198" t="e">
        <v>#VALUE!</v>
      </c>
      <c r="D13" s="198" t="e">
        <f t="shared" si="3"/>
        <v>#VALUE!</v>
      </c>
      <c r="E13" s="198" t="e">
        <v>#VALUE!</v>
      </c>
      <c r="F13" s="198" t="e">
        <f t="shared" si="0"/>
        <v>#VALUE!</v>
      </c>
      <c r="G13" s="198" t="e">
        <v>#VALUE!</v>
      </c>
      <c r="H13" s="198" t="e">
        <v>#VALUE!</v>
      </c>
      <c r="I13" s="198" t="e">
        <f t="shared" si="1"/>
        <v>#VALUE!</v>
      </c>
      <c r="J13" s="198" t="e">
        <v>#VALUE!</v>
      </c>
      <c r="K13" s="198" t="e">
        <v>#VALUE!</v>
      </c>
      <c r="L13" s="198" t="e">
        <f t="shared" si="2"/>
        <v>#VALUE!</v>
      </c>
      <c r="M13" s="214"/>
    </row>
    <row r="14" spans="1:13" hidden="1" outlineLevel="1">
      <c r="A14" s="227" t="s">
        <v>87</v>
      </c>
      <c r="B14" s="195" t="s">
        <v>78</v>
      </c>
      <c r="C14" s="198" t="e">
        <v>#VALUE!</v>
      </c>
      <c r="D14" s="198" t="e">
        <f t="shared" si="3"/>
        <v>#VALUE!</v>
      </c>
      <c r="E14" s="198" t="e">
        <v>#VALUE!</v>
      </c>
      <c r="F14" s="198" t="e">
        <f t="shared" si="0"/>
        <v>#VALUE!</v>
      </c>
      <c r="G14" s="198" t="e">
        <v>#VALUE!</v>
      </c>
      <c r="H14" s="198" t="e">
        <v>#VALUE!</v>
      </c>
      <c r="I14" s="198" t="e">
        <f t="shared" si="1"/>
        <v>#VALUE!</v>
      </c>
      <c r="J14" s="198" t="e">
        <v>#VALUE!</v>
      </c>
      <c r="K14" s="198" t="e">
        <v>#VALUE!</v>
      </c>
      <c r="L14" s="198" t="e">
        <f t="shared" si="2"/>
        <v>#VALUE!</v>
      </c>
      <c r="M14" s="214"/>
    </row>
    <row r="15" spans="1:13" hidden="1" outlineLevel="1">
      <c r="A15" s="227" t="s">
        <v>87</v>
      </c>
      <c r="B15" s="195" t="s">
        <v>77</v>
      </c>
      <c r="C15" s="198" t="e">
        <v>#VALUE!</v>
      </c>
      <c r="D15" s="198" t="e">
        <f t="shared" si="3"/>
        <v>#VALUE!</v>
      </c>
      <c r="E15" s="198" t="e">
        <v>#VALUE!</v>
      </c>
      <c r="F15" s="198" t="e">
        <f t="shared" si="0"/>
        <v>#VALUE!</v>
      </c>
      <c r="G15" s="198" t="e">
        <v>#VALUE!</v>
      </c>
      <c r="H15" s="198" t="e">
        <v>#VALUE!</v>
      </c>
      <c r="I15" s="198" t="e">
        <f t="shared" si="1"/>
        <v>#VALUE!</v>
      </c>
      <c r="J15" s="198" t="e">
        <v>#VALUE!</v>
      </c>
      <c r="K15" s="198" t="e">
        <v>#VALUE!</v>
      </c>
      <c r="L15" s="198" t="e">
        <f t="shared" si="2"/>
        <v>#VALUE!</v>
      </c>
      <c r="M15" s="214"/>
    </row>
    <row r="16" spans="1:13" hidden="1" outlineLevel="1">
      <c r="A16" s="227" t="s">
        <v>87</v>
      </c>
      <c r="B16" s="195" t="s">
        <v>75</v>
      </c>
      <c r="C16" s="198" t="e">
        <v>#VALUE!</v>
      </c>
      <c r="D16" s="198" t="e">
        <f t="shared" si="3"/>
        <v>#VALUE!</v>
      </c>
      <c r="E16" s="198" t="e">
        <v>#VALUE!</v>
      </c>
      <c r="F16" s="198" t="e">
        <f t="shared" si="0"/>
        <v>#VALUE!</v>
      </c>
      <c r="G16" s="198" t="e">
        <v>#VALUE!</v>
      </c>
      <c r="H16" s="198" t="e">
        <v>#VALUE!</v>
      </c>
      <c r="I16" s="198" t="e">
        <f t="shared" si="1"/>
        <v>#VALUE!</v>
      </c>
      <c r="J16" s="198" t="e">
        <v>#VALUE!</v>
      </c>
      <c r="K16" s="198" t="e">
        <v>#VALUE!</v>
      </c>
      <c r="L16" s="198" t="e">
        <f t="shared" si="2"/>
        <v>#VALUE!</v>
      </c>
      <c r="M16" s="214"/>
    </row>
    <row r="17" spans="1:51" hidden="1" outlineLevel="1">
      <c r="A17" s="227" t="s">
        <v>89</v>
      </c>
      <c r="B17" s="195" t="s">
        <v>90</v>
      </c>
      <c r="C17" s="198" t="e">
        <v>#VALUE!</v>
      </c>
      <c r="D17" s="198" t="e">
        <f t="shared" si="3"/>
        <v>#VALUE!</v>
      </c>
      <c r="E17" s="198" t="e">
        <v>#VALUE!</v>
      </c>
      <c r="F17" s="198" t="e">
        <f t="shared" si="0"/>
        <v>#VALUE!</v>
      </c>
      <c r="G17" s="198" t="e">
        <v>#VALUE!</v>
      </c>
      <c r="H17" s="198" t="e">
        <v>#VALUE!</v>
      </c>
      <c r="I17" s="198" t="e">
        <f>SUM(J17:K17)</f>
        <v>#VALUE!</v>
      </c>
      <c r="J17" s="198" t="e">
        <v>#VALUE!</v>
      </c>
      <c r="K17" s="198" t="e">
        <v>#VALUE!</v>
      </c>
      <c r="L17" s="198" t="e">
        <f t="shared" si="2"/>
        <v>#VALUE!</v>
      </c>
      <c r="M17" s="214"/>
    </row>
    <row r="18" spans="1:51" hidden="1" outlineLevel="1">
      <c r="A18" s="227" t="s">
        <v>89</v>
      </c>
      <c r="B18" s="195" t="s">
        <v>91</v>
      </c>
      <c r="C18" s="198" t="e">
        <v>#VALUE!</v>
      </c>
      <c r="D18" s="198" t="e">
        <f t="shared" si="3"/>
        <v>#VALUE!</v>
      </c>
      <c r="E18" s="198" t="e">
        <v>#VALUE!</v>
      </c>
      <c r="F18" s="198" t="e">
        <f t="shared" si="0"/>
        <v>#VALUE!</v>
      </c>
      <c r="G18" s="198" t="e">
        <v>#VALUE!</v>
      </c>
      <c r="H18" s="198" t="e">
        <v>#VALUE!</v>
      </c>
      <c r="I18" s="198" t="e">
        <f t="shared" si="1"/>
        <v>#VALUE!</v>
      </c>
      <c r="J18" s="198" t="e">
        <v>#VALUE!</v>
      </c>
      <c r="K18" s="198" t="e">
        <v>#VALUE!</v>
      </c>
      <c r="L18" s="198" t="e">
        <f t="shared" si="2"/>
        <v>#VALUE!</v>
      </c>
      <c r="M18" s="214"/>
    </row>
    <row r="19" spans="1:51" hidden="1" outlineLevel="1">
      <c r="A19" s="227" t="s">
        <v>89</v>
      </c>
      <c r="B19" s="195" t="s">
        <v>92</v>
      </c>
      <c r="C19" s="198" t="e">
        <v>#VALUE!</v>
      </c>
      <c r="D19" s="198" t="e">
        <f t="shared" si="3"/>
        <v>#VALUE!</v>
      </c>
      <c r="E19" s="198" t="e">
        <v>#VALUE!</v>
      </c>
      <c r="F19" s="198" t="e">
        <f t="shared" si="0"/>
        <v>#VALUE!</v>
      </c>
      <c r="G19" s="198" t="e">
        <v>#VALUE!</v>
      </c>
      <c r="H19" s="198" t="e">
        <v>#VALUE!</v>
      </c>
      <c r="I19" s="198" t="e">
        <f t="shared" si="1"/>
        <v>#VALUE!</v>
      </c>
      <c r="J19" s="198" t="e">
        <v>#VALUE!</v>
      </c>
      <c r="K19" s="198" t="e">
        <v>#VALUE!</v>
      </c>
      <c r="L19" s="198" t="e">
        <f t="shared" si="2"/>
        <v>#VALUE!</v>
      </c>
      <c r="M19" s="214"/>
    </row>
    <row r="20" spans="1:51" hidden="1" outlineLevel="1">
      <c r="B20" s="200" t="s">
        <v>65</v>
      </c>
      <c r="C20" s="201" t="e">
        <f>SUM(C3:C19)</f>
        <v>#VALUE!</v>
      </c>
      <c r="D20" s="201" t="e">
        <f>SUM(D3:D19)</f>
        <v>#VALUE!</v>
      </c>
      <c r="E20" s="201" t="e">
        <f t="shared" ref="E20:K20" si="4">SUM(E3:E19)</f>
        <v>#VALUE!</v>
      </c>
      <c r="F20" s="201" t="e">
        <f>SUM(F3:F19)</f>
        <v>#VALUE!</v>
      </c>
      <c r="G20" s="201" t="e">
        <f t="shared" si="4"/>
        <v>#VALUE!</v>
      </c>
      <c r="H20" s="201" t="e">
        <f t="shared" si="4"/>
        <v>#VALUE!</v>
      </c>
      <c r="I20" s="201" t="e">
        <f>SUM(I3:I19)</f>
        <v>#VALUE!</v>
      </c>
      <c r="J20" s="201" t="e">
        <f t="shared" si="4"/>
        <v>#VALUE!</v>
      </c>
      <c r="K20" s="201" t="e">
        <f t="shared" si="4"/>
        <v>#VALUE!</v>
      </c>
      <c r="L20" s="201" t="e">
        <f>SUM(L3:L19)</f>
        <v>#VALUE!</v>
      </c>
      <c r="M20" s="229"/>
    </row>
    <row r="21" spans="1:51" hidden="1" outlineLevel="1">
      <c r="B21" s="199" t="s">
        <v>79</v>
      </c>
      <c r="C21" s="205" t="e">
        <v>#VALUE!</v>
      </c>
      <c r="D21" s="205"/>
      <c r="E21" s="205" t="e">
        <v>#VALUE!</v>
      </c>
      <c r="F21" s="205"/>
      <c r="G21" s="205" t="e">
        <v>#VALUE!</v>
      </c>
      <c r="H21" s="205" t="e">
        <v>#VALUE!</v>
      </c>
      <c r="I21" s="205"/>
      <c r="J21" s="205" t="e">
        <v>#VALUE!</v>
      </c>
      <c r="K21" s="205" t="e">
        <v>#VALUE!</v>
      </c>
      <c r="L21" s="205" t="e">
        <v>#VALUE!</v>
      </c>
      <c r="M21" s="230"/>
    </row>
    <row r="22" spans="1:51" hidden="1" outlineLevel="1">
      <c r="B22" s="203" t="s">
        <v>80</v>
      </c>
      <c r="C22" s="204" t="e">
        <f>C20/$L20</f>
        <v>#VALUE!</v>
      </c>
      <c r="D22" s="204" t="e">
        <f t="shared" ref="D22:L22" si="5">D20/$L20</f>
        <v>#VALUE!</v>
      </c>
      <c r="E22" s="204" t="e">
        <f t="shared" si="5"/>
        <v>#VALUE!</v>
      </c>
      <c r="F22" s="204" t="e">
        <f t="shared" si="5"/>
        <v>#VALUE!</v>
      </c>
      <c r="G22" s="204" t="e">
        <f t="shared" si="5"/>
        <v>#VALUE!</v>
      </c>
      <c r="H22" s="204" t="e">
        <f t="shared" si="5"/>
        <v>#VALUE!</v>
      </c>
      <c r="I22" s="204" t="e">
        <f t="shared" si="5"/>
        <v>#VALUE!</v>
      </c>
      <c r="J22" s="204" t="e">
        <f t="shared" si="5"/>
        <v>#VALUE!</v>
      </c>
      <c r="K22" s="204" t="e">
        <f t="shared" si="5"/>
        <v>#VALUE!</v>
      </c>
      <c r="L22" s="204" t="e">
        <f t="shared" si="5"/>
        <v>#VALUE!</v>
      </c>
      <c r="M22" s="231"/>
    </row>
    <row r="23" spans="1:51" hidden="1" outlineLevel="1">
      <c r="B23" s="203" t="s">
        <v>93</v>
      </c>
      <c r="C23" s="205" t="e">
        <f>SUM(C12:C16,C10)</f>
        <v>#VALUE!</v>
      </c>
      <c r="D23" s="205" t="e">
        <f t="shared" ref="D23:L23" si="6">SUM(D12:D16,D10)</f>
        <v>#VALUE!</v>
      </c>
      <c r="E23" s="205" t="e">
        <f t="shared" si="6"/>
        <v>#VALUE!</v>
      </c>
      <c r="F23" s="205" t="e">
        <f t="shared" si="6"/>
        <v>#VALUE!</v>
      </c>
      <c r="G23" s="205" t="e">
        <f t="shared" si="6"/>
        <v>#VALUE!</v>
      </c>
      <c r="H23" s="205" t="e">
        <f t="shared" si="6"/>
        <v>#VALUE!</v>
      </c>
      <c r="I23" s="205" t="e">
        <f t="shared" si="6"/>
        <v>#VALUE!</v>
      </c>
      <c r="J23" s="205" t="e">
        <f t="shared" si="6"/>
        <v>#VALUE!</v>
      </c>
      <c r="K23" s="205" t="e">
        <f t="shared" si="6"/>
        <v>#VALUE!</v>
      </c>
      <c r="L23" s="205" t="e">
        <f t="shared" si="6"/>
        <v>#VALUE!</v>
      </c>
      <c r="M23" s="230"/>
    </row>
    <row r="24" spans="1:51" hidden="1" outlineLevel="1"/>
    <row r="25" spans="1:51" ht="63" collapsed="1">
      <c r="A25" s="232"/>
      <c r="B25" s="233" t="s">
        <v>97</v>
      </c>
      <c r="C25" s="195">
        <v>2</v>
      </c>
      <c r="E25" s="195">
        <v>3</v>
      </c>
      <c r="G25" s="195">
        <v>4</v>
      </c>
      <c r="H25" s="195">
        <v>5</v>
      </c>
      <c r="J25" s="195">
        <v>6</v>
      </c>
      <c r="K25" s="195">
        <v>7</v>
      </c>
      <c r="N25" s="233"/>
      <c r="O25" s="233" t="s">
        <v>98</v>
      </c>
      <c r="P25" s="195">
        <v>2</v>
      </c>
      <c r="R25" s="195">
        <v>3</v>
      </c>
      <c r="T25" s="195">
        <v>4</v>
      </c>
      <c r="U25" s="195">
        <v>5</v>
      </c>
      <c r="W25" s="195">
        <v>6</v>
      </c>
      <c r="X25" s="195">
        <v>7</v>
      </c>
      <c r="AA25" s="194"/>
      <c r="AB25" s="233" t="s">
        <v>99</v>
      </c>
      <c r="AC25" s="195">
        <v>2</v>
      </c>
      <c r="AE25" s="195">
        <v>3</v>
      </c>
      <c r="AG25" s="195">
        <v>4</v>
      </c>
      <c r="AH25" s="195">
        <v>5</v>
      </c>
      <c r="AJ25" s="195">
        <v>6</v>
      </c>
      <c r="AK25" s="195">
        <v>7</v>
      </c>
      <c r="AN25" s="194"/>
      <c r="AO25" s="245" t="s">
        <v>100</v>
      </c>
      <c r="AP25" s="195">
        <v>2</v>
      </c>
      <c r="AR25" s="195">
        <v>3</v>
      </c>
      <c r="AT25" s="195">
        <v>4</v>
      </c>
      <c r="AU25" s="195">
        <v>5</v>
      </c>
      <c r="AW25" s="195">
        <v>6</v>
      </c>
      <c r="AX25" s="195">
        <v>7</v>
      </c>
    </row>
    <row r="26" spans="1:51">
      <c r="B26" s="196" t="s">
        <v>57</v>
      </c>
      <c r="C26" s="196" t="s">
        <v>9</v>
      </c>
      <c r="D26" s="197" t="s">
        <v>58</v>
      </c>
      <c r="E26" s="196" t="s">
        <v>1</v>
      </c>
      <c r="F26" s="197" t="s">
        <v>59</v>
      </c>
      <c r="G26" s="196" t="s">
        <v>60</v>
      </c>
      <c r="H26" s="196" t="s">
        <v>61</v>
      </c>
      <c r="I26" s="196" t="s">
        <v>62</v>
      </c>
      <c r="J26" s="196" t="s">
        <v>63</v>
      </c>
      <c r="K26" s="196" t="s">
        <v>64</v>
      </c>
      <c r="L26" s="196" t="s">
        <v>65</v>
      </c>
      <c r="M26" s="228"/>
      <c r="O26" s="196" t="s">
        <v>57</v>
      </c>
      <c r="P26" s="196" t="s">
        <v>9</v>
      </c>
      <c r="Q26" s="197" t="s">
        <v>58</v>
      </c>
      <c r="R26" s="196" t="s">
        <v>1</v>
      </c>
      <c r="S26" s="197" t="s">
        <v>59</v>
      </c>
      <c r="T26" s="196" t="s">
        <v>60</v>
      </c>
      <c r="U26" s="196" t="s">
        <v>61</v>
      </c>
      <c r="V26" s="196" t="s">
        <v>62</v>
      </c>
      <c r="W26" s="196" t="s">
        <v>63</v>
      </c>
      <c r="X26" s="196" t="s">
        <v>64</v>
      </c>
      <c r="Y26" s="196" t="s">
        <v>65</v>
      </c>
      <c r="AB26" s="196" t="s">
        <v>57</v>
      </c>
      <c r="AC26" s="196" t="s">
        <v>9</v>
      </c>
      <c r="AD26" s="197" t="s">
        <v>58</v>
      </c>
      <c r="AE26" s="196" t="s">
        <v>1</v>
      </c>
      <c r="AF26" s="197" t="s">
        <v>59</v>
      </c>
      <c r="AG26" s="196" t="s">
        <v>60</v>
      </c>
      <c r="AH26" s="196" t="s">
        <v>61</v>
      </c>
      <c r="AI26" s="196" t="s">
        <v>62</v>
      </c>
      <c r="AJ26" s="196" t="s">
        <v>63</v>
      </c>
      <c r="AK26" s="196" t="s">
        <v>64</v>
      </c>
      <c r="AL26" s="196" t="s">
        <v>65</v>
      </c>
      <c r="AO26" s="196" t="s">
        <v>57</v>
      </c>
      <c r="AP26" s="196" t="s">
        <v>9</v>
      </c>
      <c r="AQ26" s="197" t="s">
        <v>58</v>
      </c>
      <c r="AR26" s="196" t="s">
        <v>1</v>
      </c>
      <c r="AS26" s="197" t="s">
        <v>59</v>
      </c>
      <c r="AT26" s="196" t="s">
        <v>60</v>
      </c>
      <c r="AU26" s="196" t="s">
        <v>61</v>
      </c>
      <c r="AV26" s="196" t="s">
        <v>62</v>
      </c>
      <c r="AW26" s="196" t="s">
        <v>63</v>
      </c>
      <c r="AX26" s="196" t="s">
        <v>64</v>
      </c>
      <c r="AY26" s="196" t="s">
        <v>65</v>
      </c>
    </row>
    <row r="27" spans="1:51">
      <c r="A27" s="227" t="s">
        <v>83</v>
      </c>
      <c r="B27" s="195" t="s">
        <v>66</v>
      </c>
      <c r="C27" s="215">
        <v>11765133483.999998</v>
      </c>
      <c r="D27" s="198">
        <f>E27+G27+H27+J27+K27</f>
        <v>6954707597.0370073</v>
      </c>
      <c r="E27" s="198">
        <v>2088087785.4757471</v>
      </c>
      <c r="F27" s="198">
        <f>SUM(G27:H27)</f>
        <v>1767462674.4864631</v>
      </c>
      <c r="G27" s="198">
        <v>1165436083.5409338</v>
      </c>
      <c r="H27" s="198">
        <v>602026590.94552934</v>
      </c>
      <c r="I27" s="198">
        <f>SUM(J27:K27)</f>
        <v>3099157137.0747976</v>
      </c>
      <c r="J27" s="198">
        <v>2699062752.1046581</v>
      </c>
      <c r="K27" s="198">
        <v>400094384.97013962</v>
      </c>
      <c r="L27" s="198">
        <f t="shared" ref="L27:L46" si="7">SUM(C27:D27)</f>
        <v>18719841081.037006</v>
      </c>
      <c r="M27" s="214"/>
      <c r="O27" s="195" t="s">
        <v>66</v>
      </c>
      <c r="P27" s="198">
        <v>24627944598</v>
      </c>
      <c r="Q27" s="198">
        <f>R27+T27+U27+W27+X27</f>
        <v>14919722308.89566</v>
      </c>
      <c r="R27" s="198">
        <v>3634428271.9408436</v>
      </c>
      <c r="S27" s="198">
        <f>SUM(T27:U27)</f>
        <v>3894569964.2613091</v>
      </c>
      <c r="T27" s="198">
        <v>2676381908.3500748</v>
      </c>
      <c r="U27" s="198">
        <v>1218188055.9112344</v>
      </c>
      <c r="V27" s="198">
        <f>SUM(W27:X27)</f>
        <v>7390724072.6935072</v>
      </c>
      <c r="W27" s="198">
        <v>7041822881.4004021</v>
      </c>
      <c r="X27" s="198">
        <v>348901191.29310554</v>
      </c>
      <c r="Y27" s="198">
        <f t="shared" ref="Y27:Y29" si="8">SUM(P27:Q27)</f>
        <v>39547666906.89566</v>
      </c>
      <c r="AB27" s="195" t="s">
        <v>66</v>
      </c>
      <c r="AC27" s="198">
        <v>38143929265</v>
      </c>
      <c r="AD27" s="198">
        <f>AE27+AG27+AH27+AJ27+AK27</f>
        <v>22893461770.445564</v>
      </c>
      <c r="AE27" s="198">
        <v>5651970321.8224897</v>
      </c>
      <c r="AF27" s="198">
        <f>SUM(AG27:AH27)</f>
        <v>6000891602.9968386</v>
      </c>
      <c r="AG27" s="198">
        <v>4178300429.2084608</v>
      </c>
      <c r="AH27" s="198">
        <v>1822591173.7883775</v>
      </c>
      <c r="AI27" s="198">
        <f>SUM(AJ27:AK27)</f>
        <v>11240599845.626236</v>
      </c>
      <c r="AJ27" s="198">
        <v>10683759251.578815</v>
      </c>
      <c r="AK27" s="198">
        <v>556840594.0474211</v>
      </c>
      <c r="AL27" s="198">
        <f t="shared" ref="AL27:AL29" si="9">SUM(AC27:AD27)</f>
        <v>61037391035.445564</v>
      </c>
      <c r="AO27" s="195" t="s">
        <v>66</v>
      </c>
      <c r="AP27" s="198">
        <v>50599786999</v>
      </c>
      <c r="AQ27" s="198">
        <f>AR27+AT27+AU27+AW27+AX27</f>
        <v>30479331723.237625</v>
      </c>
      <c r="AR27" s="198">
        <v>7780278986.4499865</v>
      </c>
      <c r="AS27" s="198">
        <f>SUM(AT27:AU27)</f>
        <v>7904319572.5987568</v>
      </c>
      <c r="AT27" s="198">
        <v>5586470546.9310522</v>
      </c>
      <c r="AU27" s="198">
        <v>2317849025.6677041</v>
      </c>
      <c r="AV27" s="198">
        <f>SUM(AW27:AX27)</f>
        <v>14794733164.188881</v>
      </c>
      <c r="AW27" s="198">
        <v>13989624503.137812</v>
      </c>
      <c r="AX27" s="198">
        <v>805108661.05107021</v>
      </c>
      <c r="AY27" s="198">
        <f t="shared" ref="AY27:AY29" si="10">SUM(AP27:AQ27)</f>
        <v>81079118722.237625</v>
      </c>
    </row>
    <row r="28" spans="1:51">
      <c r="A28" s="227" t="s">
        <v>83</v>
      </c>
      <c r="B28" s="234" t="s">
        <v>67</v>
      </c>
      <c r="C28" s="198">
        <v>9166852834</v>
      </c>
      <c r="D28" s="198">
        <f t="shared" ref="D28:D46" si="11">E28+G28+H28+J28+K28</f>
        <v>2333113.6442636787</v>
      </c>
      <c r="E28" s="198">
        <v>0</v>
      </c>
      <c r="F28" s="198">
        <f t="shared" ref="F28:F46" si="12">SUM(G28:H28)</f>
        <v>0</v>
      </c>
      <c r="G28" s="198">
        <v>0</v>
      </c>
      <c r="H28" s="198">
        <v>0</v>
      </c>
      <c r="I28" s="198">
        <f t="shared" ref="I28:I46" si="13">SUM(J28:K28)</f>
        <v>2333113.6442636787</v>
      </c>
      <c r="J28" s="198">
        <v>0</v>
      </c>
      <c r="K28" s="198">
        <v>2333113.6442636787</v>
      </c>
      <c r="L28" s="198">
        <f t="shared" si="7"/>
        <v>9169185947.6442642</v>
      </c>
      <c r="M28" s="214"/>
      <c r="O28" s="234" t="s">
        <v>67</v>
      </c>
      <c r="P28" s="198">
        <v>18662690198</v>
      </c>
      <c r="Q28" s="198">
        <f t="shared" ref="Q28:Q29" si="14">R28+T28+U28+W28+X28</f>
        <v>4889582.2973003034</v>
      </c>
      <c r="R28" s="198">
        <v>0</v>
      </c>
      <c r="S28" s="198">
        <f t="shared" ref="S28:S29" si="15">SUM(T28:U28)</f>
        <v>0</v>
      </c>
      <c r="T28" s="198">
        <v>0</v>
      </c>
      <c r="U28" s="198">
        <v>0</v>
      </c>
      <c r="V28" s="198">
        <f t="shared" ref="V28:V29" si="16">SUM(W28:X28)</f>
        <v>4889582.2973003034</v>
      </c>
      <c r="W28" s="198">
        <v>4852670.9532133695</v>
      </c>
      <c r="X28" s="198">
        <v>36911.344086934347</v>
      </c>
      <c r="Y28" s="198">
        <f t="shared" si="8"/>
        <v>18667579780.297298</v>
      </c>
      <c r="AB28" s="234" t="s">
        <v>67</v>
      </c>
      <c r="AC28" s="198">
        <v>28708640632</v>
      </c>
      <c r="AD28" s="198">
        <f t="shared" ref="AD28:AD29" si="17">AE28+AG28+AH28+AJ28+AK28</f>
        <v>3664067.4</v>
      </c>
      <c r="AE28" s="198">
        <v>0</v>
      </c>
      <c r="AF28" s="198">
        <f t="shared" ref="AF28:AF29" si="18">SUM(AG28:AH28)</f>
        <v>0</v>
      </c>
      <c r="AG28" s="198">
        <v>0</v>
      </c>
      <c r="AH28" s="198">
        <v>0</v>
      </c>
      <c r="AI28" s="198">
        <f t="shared" ref="AI28:AI29" si="19">SUM(AJ28:AK28)</f>
        <v>3664067.4</v>
      </c>
      <c r="AJ28" s="198">
        <v>3616805.6630426724</v>
      </c>
      <c r="AK28" s="198">
        <v>47261.736957327463</v>
      </c>
      <c r="AL28" s="198">
        <f t="shared" si="9"/>
        <v>28712304699.400002</v>
      </c>
      <c r="AO28" s="234" t="s">
        <v>67</v>
      </c>
      <c r="AP28" s="198">
        <v>36563290074</v>
      </c>
      <c r="AQ28" s="198">
        <f t="shared" ref="AQ28:AQ29" si="20">AR28+AT28+AU28+AW28+AX28</f>
        <v>5467355.051</v>
      </c>
      <c r="AR28" s="198">
        <v>0</v>
      </c>
      <c r="AS28" s="198">
        <f t="shared" ref="AS28:AS29" si="21">SUM(AT28:AU28)</f>
        <v>0</v>
      </c>
      <c r="AT28" s="198">
        <v>0</v>
      </c>
      <c r="AU28" s="198">
        <v>0</v>
      </c>
      <c r="AV28" s="198">
        <f t="shared" ref="AV28:AV29" si="22">SUM(AW28:AX28)</f>
        <v>5467355.051</v>
      </c>
      <c r="AW28" s="198">
        <v>5351420.3053461993</v>
      </c>
      <c r="AX28" s="198">
        <v>115934.74565380067</v>
      </c>
      <c r="AY28" s="198">
        <f t="shared" si="10"/>
        <v>36568757429.051003</v>
      </c>
    </row>
    <row r="29" spans="1:51">
      <c r="A29" s="227" t="s">
        <v>83</v>
      </c>
      <c r="B29" s="234" t="s">
        <v>68</v>
      </c>
      <c r="C29" s="198">
        <v>4645496869</v>
      </c>
      <c r="D29" s="198">
        <f t="shared" si="11"/>
        <v>930009208.21560931</v>
      </c>
      <c r="E29" s="198">
        <v>773055773.06809545</v>
      </c>
      <c r="F29" s="198">
        <f t="shared" si="12"/>
        <v>147061542.28350198</v>
      </c>
      <c r="G29" s="198">
        <v>64880446.232904837</v>
      </c>
      <c r="H29" s="198">
        <v>82181096.050597146</v>
      </c>
      <c r="I29" s="198">
        <f t="shared" si="13"/>
        <v>9891892.8640118502</v>
      </c>
      <c r="J29" s="198">
        <v>6781425.2975000003</v>
      </c>
      <c r="K29" s="198">
        <v>3110467.5665118508</v>
      </c>
      <c r="L29" s="198">
        <f t="shared" si="7"/>
        <v>5575506077.2156096</v>
      </c>
      <c r="M29" s="214"/>
      <c r="O29" s="234" t="s">
        <v>68</v>
      </c>
      <c r="P29" s="198">
        <v>8771039619</v>
      </c>
      <c r="Q29" s="198">
        <f t="shared" si="14"/>
        <v>2098053916.4039376</v>
      </c>
      <c r="R29" s="198">
        <v>1587744481.0141568</v>
      </c>
      <c r="S29" s="198">
        <f t="shared" si="15"/>
        <v>493438067.66100538</v>
      </c>
      <c r="T29" s="198">
        <v>345914740.47052109</v>
      </c>
      <c r="U29" s="198">
        <v>147523327.19048429</v>
      </c>
      <c r="V29" s="198">
        <f t="shared" si="16"/>
        <v>16871367.728775419</v>
      </c>
      <c r="W29" s="198">
        <v>16793425.163135968</v>
      </c>
      <c r="X29" s="198">
        <v>77942.565639451146</v>
      </c>
      <c r="Y29" s="198">
        <f t="shared" si="8"/>
        <v>10869093535.403938</v>
      </c>
      <c r="AB29" s="234" t="s">
        <v>68</v>
      </c>
      <c r="AC29" s="198">
        <v>12915534473</v>
      </c>
      <c r="AD29" s="198">
        <f t="shared" si="17"/>
        <v>3114594905.5870848</v>
      </c>
      <c r="AE29" s="198">
        <v>2480031262.4273</v>
      </c>
      <c r="AF29" s="198">
        <f t="shared" si="18"/>
        <v>575915798.08965993</v>
      </c>
      <c r="AG29" s="198">
        <v>379032661.41589999</v>
      </c>
      <c r="AH29" s="198">
        <v>196883136.67376</v>
      </c>
      <c r="AI29" s="198">
        <f t="shared" si="19"/>
        <v>58647845.070125096</v>
      </c>
      <c r="AJ29" s="198">
        <v>58575848.706474736</v>
      </c>
      <c r="AK29" s="198">
        <v>71996.363650361076</v>
      </c>
      <c r="AL29" s="198">
        <f t="shared" si="9"/>
        <v>16030129378.587086</v>
      </c>
      <c r="AO29" s="234" t="s">
        <v>68</v>
      </c>
      <c r="AP29" s="198">
        <v>17658338090</v>
      </c>
      <c r="AQ29" s="198">
        <f t="shared" si="20"/>
        <v>4673278084.2795477</v>
      </c>
      <c r="AR29" s="198">
        <v>3768227266.5182953</v>
      </c>
      <c r="AS29" s="198">
        <f t="shared" si="21"/>
        <v>828842302.253878</v>
      </c>
      <c r="AT29" s="198">
        <v>562542085.29567194</v>
      </c>
      <c r="AU29" s="198">
        <v>266300216.95820603</v>
      </c>
      <c r="AV29" s="198">
        <f t="shared" si="22"/>
        <v>76208515.507375017</v>
      </c>
      <c r="AW29" s="198">
        <v>76089165.000502005</v>
      </c>
      <c r="AX29" s="198">
        <v>119350.50687300881</v>
      </c>
      <c r="AY29" s="198">
        <f t="shared" si="10"/>
        <v>22331616174.279549</v>
      </c>
    </row>
    <row r="30" spans="1:51">
      <c r="B30" s="235" t="s">
        <v>101</v>
      </c>
      <c r="C30" s="215">
        <f>SUM(C28:C29)</f>
        <v>13812349703</v>
      </c>
      <c r="D30" s="223">
        <f t="shared" ref="D30:K30" si="23">SUM(D28:D29)</f>
        <v>932342321.85987294</v>
      </c>
      <c r="E30" s="223">
        <f t="shared" si="23"/>
        <v>773055773.06809545</v>
      </c>
      <c r="F30" s="223">
        <f t="shared" si="23"/>
        <v>147061542.28350198</v>
      </c>
      <c r="G30" s="223">
        <f t="shared" si="23"/>
        <v>64880446.232904837</v>
      </c>
      <c r="H30" s="223">
        <f t="shared" si="23"/>
        <v>82181096.050597146</v>
      </c>
      <c r="I30" s="223">
        <f t="shared" si="23"/>
        <v>12225006.508275529</v>
      </c>
      <c r="J30" s="223">
        <f t="shared" si="23"/>
        <v>6781425.2975000003</v>
      </c>
      <c r="K30" s="223">
        <f t="shared" si="23"/>
        <v>5443581.21077553</v>
      </c>
      <c r="L30" s="223">
        <f>SUM(C30:D30)</f>
        <v>14744692024.859873</v>
      </c>
      <c r="M30" s="214"/>
      <c r="O30" s="235" t="s">
        <v>101</v>
      </c>
      <c r="P30" s="223">
        <f>SUM(P28:P29)</f>
        <v>27433729817</v>
      </c>
      <c r="Q30" s="223">
        <f t="shared" ref="Q30:X30" si="24">SUM(Q28:Q29)</f>
        <v>2102943498.7012379</v>
      </c>
      <c r="R30" s="223">
        <f t="shared" si="24"/>
        <v>1587744481.0141568</v>
      </c>
      <c r="S30" s="223">
        <f t="shared" si="24"/>
        <v>493438067.66100538</v>
      </c>
      <c r="T30" s="223">
        <f t="shared" si="24"/>
        <v>345914740.47052109</v>
      </c>
      <c r="U30" s="223">
        <f t="shared" si="24"/>
        <v>147523327.19048429</v>
      </c>
      <c r="V30" s="223">
        <f t="shared" si="24"/>
        <v>21760950.026075721</v>
      </c>
      <c r="W30" s="223">
        <f t="shared" si="24"/>
        <v>21646096.116349339</v>
      </c>
      <c r="X30" s="223">
        <f t="shared" si="24"/>
        <v>114853.90972638549</v>
      </c>
      <c r="Y30" s="223">
        <f>SUM(P30:Q30)</f>
        <v>29536673315.701237</v>
      </c>
      <c r="AB30" s="235" t="s">
        <v>101</v>
      </c>
      <c r="AC30" s="223">
        <f>SUM(AC28:AC29)</f>
        <v>41624175105</v>
      </c>
      <c r="AD30" s="223">
        <f t="shared" ref="AD30:AK30" si="25">SUM(AD28:AD29)</f>
        <v>3118258972.9870849</v>
      </c>
      <c r="AE30" s="223">
        <f t="shared" si="25"/>
        <v>2480031262.4273</v>
      </c>
      <c r="AF30" s="223">
        <f t="shared" si="25"/>
        <v>575915798.08965993</v>
      </c>
      <c r="AG30" s="223">
        <f t="shared" si="25"/>
        <v>379032661.41589999</v>
      </c>
      <c r="AH30" s="223">
        <f t="shared" si="25"/>
        <v>196883136.67376</v>
      </c>
      <c r="AI30" s="223">
        <f t="shared" si="25"/>
        <v>62311912.470125094</v>
      </c>
      <c r="AJ30" s="223">
        <f t="shared" si="25"/>
        <v>62192654.369517408</v>
      </c>
      <c r="AK30" s="223">
        <f t="shared" si="25"/>
        <v>119258.10060768854</v>
      </c>
      <c r="AL30" s="223">
        <f>SUM(AC30:AD30)</f>
        <v>44742434077.987083</v>
      </c>
      <c r="AO30" s="235" t="s">
        <v>101</v>
      </c>
      <c r="AP30" s="223">
        <f>SUM(AP28:AP29)</f>
        <v>54221628164</v>
      </c>
      <c r="AQ30" s="223">
        <f t="shared" ref="AQ30:AX30" si="26">SUM(AQ28:AQ29)</f>
        <v>4678745439.3305473</v>
      </c>
      <c r="AR30" s="223">
        <f t="shared" si="26"/>
        <v>3768227266.5182953</v>
      </c>
      <c r="AS30" s="223">
        <f t="shared" si="26"/>
        <v>828842302.253878</v>
      </c>
      <c r="AT30" s="223">
        <f t="shared" si="26"/>
        <v>562542085.29567194</v>
      </c>
      <c r="AU30" s="223">
        <f t="shared" si="26"/>
        <v>266300216.95820603</v>
      </c>
      <c r="AV30" s="223">
        <f t="shared" si="26"/>
        <v>81675870.558375016</v>
      </c>
      <c r="AW30" s="223">
        <f t="shared" si="26"/>
        <v>81440585.305848211</v>
      </c>
      <c r="AX30" s="223">
        <f t="shared" si="26"/>
        <v>235285.25252680946</v>
      </c>
      <c r="AY30" s="223">
        <f>SUM(AP30:AQ30)</f>
        <v>58900373603.330551</v>
      </c>
    </row>
    <row r="31" spans="1:51">
      <c r="A31" s="227" t="s">
        <v>83</v>
      </c>
      <c r="B31" s="234" t="s">
        <v>69</v>
      </c>
      <c r="C31" s="198">
        <v>4184582064</v>
      </c>
      <c r="D31" s="198">
        <f>E31+G31+H31+J31+K31</f>
        <v>443702679.09241885</v>
      </c>
      <c r="E31" s="198">
        <v>210960246.39077288</v>
      </c>
      <c r="F31" s="198">
        <f t="shared" si="12"/>
        <v>0</v>
      </c>
      <c r="G31" s="198">
        <v>0</v>
      </c>
      <c r="H31" s="198">
        <v>0</v>
      </c>
      <c r="I31" s="198">
        <f t="shared" si="13"/>
        <v>232742432.70164597</v>
      </c>
      <c r="J31" s="198">
        <v>130817311.61792088</v>
      </c>
      <c r="K31" s="198">
        <v>101925121.08372511</v>
      </c>
      <c r="L31" s="198">
        <f t="shared" si="7"/>
        <v>4628284743.0924187</v>
      </c>
      <c r="M31" s="214"/>
      <c r="O31" s="234" t="s">
        <v>69</v>
      </c>
      <c r="P31" s="198">
        <v>8498675968</v>
      </c>
      <c r="Q31" s="198">
        <f>R31+T31+U31+W31+X31</f>
        <v>943151892.99120665</v>
      </c>
      <c r="R31" s="198">
        <v>312131239.05922079</v>
      </c>
      <c r="S31" s="198">
        <f t="shared" ref="S31:S32" si="27">SUM(T31:U31)</f>
        <v>0</v>
      </c>
      <c r="T31" s="198">
        <v>0</v>
      </c>
      <c r="U31" s="198">
        <v>0</v>
      </c>
      <c r="V31" s="198">
        <f t="shared" ref="V31:V32" si="28">SUM(W31:X31)</f>
        <v>631020653.93198586</v>
      </c>
      <c r="W31" s="198">
        <v>425912742.40027314</v>
      </c>
      <c r="X31" s="198">
        <v>205107911.53171277</v>
      </c>
      <c r="Y31" s="198">
        <f t="shared" ref="Y31:Y32" si="29">SUM(P31:Q31)</f>
        <v>9441827860.9912071</v>
      </c>
      <c r="AB31" s="234" t="s">
        <v>69</v>
      </c>
      <c r="AC31" s="198">
        <v>12405018395</v>
      </c>
      <c r="AD31" s="198">
        <f>AE31+AG31+AH31+AJ31+AK31</f>
        <v>1491907766.8937867</v>
      </c>
      <c r="AE31" s="198">
        <v>466473409.2241829</v>
      </c>
      <c r="AF31" s="198">
        <f t="shared" ref="AF31:AF32" si="30">SUM(AG31:AH31)</f>
        <v>0</v>
      </c>
      <c r="AG31" s="198">
        <v>0</v>
      </c>
      <c r="AH31" s="198">
        <v>0</v>
      </c>
      <c r="AI31" s="198">
        <f t="shared" ref="AI31:AI32" si="31">SUM(AJ31:AK31)</f>
        <v>1025434357.6696038</v>
      </c>
      <c r="AJ31" s="198">
        <v>730519516.18402386</v>
      </c>
      <c r="AK31" s="198">
        <v>294914841.48558003</v>
      </c>
      <c r="AL31" s="198">
        <f t="shared" ref="AL31:AL32" si="32">SUM(AC31:AD31)</f>
        <v>13896926161.893787</v>
      </c>
      <c r="AO31" s="234" t="s">
        <v>69</v>
      </c>
      <c r="AP31" s="198">
        <v>16186476042</v>
      </c>
      <c r="AQ31" s="198">
        <f>AR31+AT31+AU31+AW31+AX31</f>
        <v>2094528011.4540842</v>
      </c>
      <c r="AR31" s="198">
        <v>667861789.3100673</v>
      </c>
      <c r="AS31" s="198">
        <f t="shared" ref="AS31:AS32" si="33">SUM(AT31:AU31)</f>
        <v>0</v>
      </c>
      <c r="AT31" s="198">
        <v>0</v>
      </c>
      <c r="AU31" s="198">
        <v>0</v>
      </c>
      <c r="AV31" s="198">
        <f t="shared" ref="AV31:AV32" si="34">SUM(AW31:AX31)</f>
        <v>1426666222.144017</v>
      </c>
      <c r="AW31" s="198">
        <v>999561634.63623655</v>
      </c>
      <c r="AX31" s="198">
        <v>427104587.50778037</v>
      </c>
      <c r="AY31" s="198">
        <f t="shared" ref="AY31:AY32" si="35">SUM(AP31:AQ31)</f>
        <v>18281004053.454082</v>
      </c>
    </row>
    <row r="32" spans="1:51">
      <c r="A32" s="227" t="s">
        <v>83</v>
      </c>
      <c r="B32" s="234" t="s">
        <v>70</v>
      </c>
      <c r="C32" s="198">
        <v>1084215140</v>
      </c>
      <c r="D32" s="198">
        <f t="shared" si="11"/>
        <v>237204973.71777982</v>
      </c>
      <c r="E32" s="198">
        <v>20463800.3455888</v>
      </c>
      <c r="F32" s="198">
        <f t="shared" si="12"/>
        <v>8124628.2059417209</v>
      </c>
      <c r="G32" s="198">
        <v>8124628.2059417209</v>
      </c>
      <c r="H32" s="198">
        <v>0</v>
      </c>
      <c r="I32" s="198">
        <f t="shared" si="13"/>
        <v>208616545.16624928</v>
      </c>
      <c r="J32" s="198">
        <v>77091536.354501233</v>
      </c>
      <c r="K32" s="198">
        <v>131525008.81174806</v>
      </c>
      <c r="L32" s="198">
        <f t="shared" si="7"/>
        <v>1321420113.7177799</v>
      </c>
      <c r="M32" s="214"/>
      <c r="O32" s="234" t="s">
        <v>70</v>
      </c>
      <c r="P32" s="198">
        <v>2166297708</v>
      </c>
      <c r="Q32" s="198">
        <f t="shared" ref="Q32" si="36">R32+T32+U32+W32+X32</f>
        <v>483454125.94605565</v>
      </c>
      <c r="R32" s="198">
        <v>38711993.100385629</v>
      </c>
      <c r="S32" s="198">
        <f t="shared" si="27"/>
        <v>25070216.885859422</v>
      </c>
      <c r="T32" s="198">
        <v>25070216.885859422</v>
      </c>
      <c r="U32" s="198">
        <v>9.3132257461547852E-10</v>
      </c>
      <c r="V32" s="198">
        <f t="shared" si="28"/>
        <v>419671915.95981061</v>
      </c>
      <c r="W32" s="198">
        <v>385107020.4074195</v>
      </c>
      <c r="X32" s="198">
        <v>34564895.552391142</v>
      </c>
      <c r="Y32" s="198">
        <f t="shared" si="29"/>
        <v>2649751833.9460554</v>
      </c>
      <c r="AB32" s="234" t="s">
        <v>70</v>
      </c>
      <c r="AC32" s="198">
        <v>3459685107</v>
      </c>
      <c r="AD32" s="198">
        <f t="shared" ref="AD32" si="37">AE32+AG32+AH32+AJ32+AK32</f>
        <v>774116639.08115792</v>
      </c>
      <c r="AE32" s="198">
        <v>62962991.282799989</v>
      </c>
      <c r="AF32" s="198">
        <f t="shared" si="30"/>
        <v>46346828.863500006</v>
      </c>
      <c r="AG32" s="198">
        <v>46346828.863500006</v>
      </c>
      <c r="AH32" s="198">
        <v>-1.862645149230957E-9</v>
      </c>
      <c r="AI32" s="198">
        <f t="shared" si="31"/>
        <v>664806818.93485796</v>
      </c>
      <c r="AJ32" s="198">
        <v>608768821.53537536</v>
      </c>
      <c r="AK32" s="198">
        <v>56037997.399482615</v>
      </c>
      <c r="AL32" s="198">
        <f t="shared" si="32"/>
        <v>4233801746.0811577</v>
      </c>
      <c r="AO32" s="234" t="s">
        <v>70</v>
      </c>
      <c r="AP32" s="198">
        <v>4768762832</v>
      </c>
      <c r="AQ32" s="198">
        <f t="shared" ref="AQ32" si="38">AR32+AT32+AU32+AW32+AX32</f>
        <v>1059145138.4905992</v>
      </c>
      <c r="AR32" s="198">
        <v>117037429.54176</v>
      </c>
      <c r="AS32" s="198">
        <f t="shared" si="33"/>
        <v>67795742.559819996</v>
      </c>
      <c r="AT32" s="198">
        <v>67795742.559819996</v>
      </c>
      <c r="AU32" s="198">
        <v>0</v>
      </c>
      <c r="AV32" s="198">
        <f t="shared" si="34"/>
        <v>874311966.38901913</v>
      </c>
      <c r="AW32" s="198">
        <v>780535706.65151119</v>
      </c>
      <c r="AX32" s="198">
        <v>93776259.737507939</v>
      </c>
      <c r="AY32" s="198">
        <f t="shared" si="35"/>
        <v>5827907970.4905987</v>
      </c>
    </row>
    <row r="33" spans="1:51">
      <c r="B33" s="235" t="s">
        <v>102</v>
      </c>
      <c r="C33" s="215">
        <f>SUM(C31:C32)</f>
        <v>5268797204</v>
      </c>
      <c r="D33" s="223">
        <f t="shared" ref="D33:K33" si="39">SUM(D31:D32)</f>
        <v>680907652.81019866</v>
      </c>
      <c r="E33" s="223">
        <f t="shared" si="39"/>
        <v>231424046.73636168</v>
      </c>
      <c r="F33" s="223">
        <f t="shared" si="39"/>
        <v>8124628.2059417209</v>
      </c>
      <c r="G33" s="223">
        <f t="shared" si="39"/>
        <v>8124628.2059417209</v>
      </c>
      <c r="H33" s="223">
        <f t="shared" si="39"/>
        <v>0</v>
      </c>
      <c r="I33" s="223">
        <f t="shared" si="39"/>
        <v>441358977.86789525</v>
      </c>
      <c r="J33" s="223">
        <f t="shared" si="39"/>
        <v>207908847.97242212</v>
      </c>
      <c r="K33" s="223">
        <f t="shared" si="39"/>
        <v>233450129.89547318</v>
      </c>
      <c r="L33" s="223">
        <f>SUM(C33:D33)</f>
        <v>5949704856.8101988</v>
      </c>
      <c r="M33" s="214"/>
      <c r="O33" s="235" t="s">
        <v>102</v>
      </c>
      <c r="P33" s="223">
        <f>SUM(P31:P32)</f>
        <v>10664973676</v>
      </c>
      <c r="Q33" s="223">
        <f t="shared" ref="Q33:X33" si="40">SUM(Q31:Q32)</f>
        <v>1426606018.9372623</v>
      </c>
      <c r="R33" s="223">
        <f t="shared" si="40"/>
        <v>350843232.1596064</v>
      </c>
      <c r="S33" s="223">
        <f t="shared" si="40"/>
        <v>25070216.885859422</v>
      </c>
      <c r="T33" s="223">
        <f t="shared" si="40"/>
        <v>25070216.885859422</v>
      </c>
      <c r="U33" s="223">
        <f t="shared" si="40"/>
        <v>9.3132257461547852E-10</v>
      </c>
      <c r="V33" s="223">
        <f t="shared" si="40"/>
        <v>1050692569.8917965</v>
      </c>
      <c r="W33" s="223">
        <f t="shared" si="40"/>
        <v>811019762.80769265</v>
      </c>
      <c r="X33" s="223">
        <f t="shared" si="40"/>
        <v>239672807.08410391</v>
      </c>
      <c r="Y33" s="223">
        <f>SUM(P33:Q33)</f>
        <v>12091579694.937262</v>
      </c>
      <c r="AB33" s="235" t="s">
        <v>102</v>
      </c>
      <c r="AC33" s="223">
        <f>SUM(AC31:AC32)</f>
        <v>15864703502</v>
      </c>
      <c r="AD33" s="223">
        <f t="shared" ref="AD33:AK33" si="41">SUM(AD31:AD32)</f>
        <v>2266024405.9749446</v>
      </c>
      <c r="AE33" s="223">
        <f t="shared" si="41"/>
        <v>529436400.50698292</v>
      </c>
      <c r="AF33" s="223">
        <f t="shared" si="41"/>
        <v>46346828.863500006</v>
      </c>
      <c r="AG33" s="223">
        <f t="shared" si="41"/>
        <v>46346828.863500006</v>
      </c>
      <c r="AH33" s="223">
        <f t="shared" si="41"/>
        <v>-1.862645149230957E-9</v>
      </c>
      <c r="AI33" s="223">
        <f t="shared" si="41"/>
        <v>1690241176.6044617</v>
      </c>
      <c r="AJ33" s="223">
        <f t="shared" si="41"/>
        <v>1339288337.7193992</v>
      </c>
      <c r="AK33" s="223">
        <f t="shared" si="41"/>
        <v>350952838.88506263</v>
      </c>
      <c r="AL33" s="223">
        <f>SUM(AC33:AD33)</f>
        <v>18130727907.974945</v>
      </c>
      <c r="AO33" s="235" t="s">
        <v>102</v>
      </c>
      <c r="AP33" s="223">
        <f>SUM(AP31:AP32)</f>
        <v>20955238874</v>
      </c>
      <c r="AQ33" s="223">
        <f t="shared" ref="AQ33:AX33" si="42">SUM(AQ31:AQ32)</f>
        <v>3153673149.9446831</v>
      </c>
      <c r="AR33" s="223">
        <f t="shared" si="42"/>
        <v>784899218.85182726</v>
      </c>
      <c r="AS33" s="223">
        <f t="shared" si="42"/>
        <v>67795742.559819996</v>
      </c>
      <c r="AT33" s="223">
        <f t="shared" si="42"/>
        <v>67795742.559819996</v>
      </c>
      <c r="AU33" s="223">
        <f t="shared" si="42"/>
        <v>0</v>
      </c>
      <c r="AV33" s="223">
        <f t="shared" si="42"/>
        <v>2300978188.5330362</v>
      </c>
      <c r="AW33" s="223">
        <f t="shared" si="42"/>
        <v>1780097341.2877479</v>
      </c>
      <c r="AX33" s="223">
        <f t="shared" si="42"/>
        <v>520880847.24528831</v>
      </c>
      <c r="AY33" s="223">
        <f>SUM(AP33:AQ33)</f>
        <v>24108912023.944683</v>
      </c>
    </row>
    <row r="34" spans="1:51">
      <c r="A34" s="227" t="s">
        <v>87</v>
      </c>
      <c r="B34" s="195" t="s">
        <v>4</v>
      </c>
      <c r="C34" s="217">
        <v>2091583138</v>
      </c>
      <c r="D34" s="198">
        <f t="shared" si="11"/>
        <v>6501439527.5414352</v>
      </c>
      <c r="E34" s="198">
        <v>1276725441.7815268</v>
      </c>
      <c r="F34" s="198">
        <f t="shared" si="12"/>
        <v>4378420724.0917788</v>
      </c>
      <c r="G34" s="198">
        <v>4116337016.1697254</v>
      </c>
      <c r="H34" s="198">
        <v>262083707.92205316</v>
      </c>
      <c r="I34" s="198">
        <f t="shared" si="13"/>
        <v>846293361.66813016</v>
      </c>
      <c r="J34" s="198">
        <v>440423725.31938773</v>
      </c>
      <c r="K34" s="198">
        <v>405869636.34874237</v>
      </c>
      <c r="L34" s="198">
        <f t="shared" si="7"/>
        <v>8593022665.5414352</v>
      </c>
      <c r="M34" s="214"/>
      <c r="O34" s="195" t="s">
        <v>4</v>
      </c>
      <c r="P34" s="198">
        <v>4143257910</v>
      </c>
      <c r="Q34" s="198">
        <f t="shared" ref="Q34:Q42" si="43">R34+T34+U34+W34+X34</f>
        <v>13167066222.270674</v>
      </c>
      <c r="R34" s="198">
        <v>2475853148.0590382</v>
      </c>
      <c r="S34" s="198">
        <f t="shared" ref="S34:S42" si="44">SUM(T34:U34)</f>
        <v>8771759444.2789974</v>
      </c>
      <c r="T34" s="198">
        <v>8280754937.0516214</v>
      </c>
      <c r="U34" s="198">
        <v>491004507.22737658</v>
      </c>
      <c r="V34" s="198">
        <f t="shared" ref="V34:V42" si="45">SUM(W34:X34)</f>
        <v>1919453629.9326351</v>
      </c>
      <c r="W34" s="198">
        <v>1416803591.2679949</v>
      </c>
      <c r="X34" s="198">
        <v>502650038.66464019</v>
      </c>
      <c r="Y34" s="198">
        <f t="shared" ref="Y34:Y42" si="46">SUM(P34:Q34)</f>
        <v>17310324132.270676</v>
      </c>
      <c r="AB34" s="195" t="s">
        <v>4</v>
      </c>
      <c r="AC34" s="198">
        <v>6550160088</v>
      </c>
      <c r="AD34" s="198">
        <f t="shared" ref="AD34:AD42" si="47">AE34+AG34+AH34+AJ34+AK34</f>
        <v>20064153922.680511</v>
      </c>
      <c r="AE34" s="198">
        <v>3868219361.3688049</v>
      </c>
      <c r="AF34" s="198">
        <f t="shared" ref="AF34:AF42" si="48">SUM(AG34:AH34)</f>
        <v>13265340086.237341</v>
      </c>
      <c r="AG34" s="198">
        <v>12552926445.417599</v>
      </c>
      <c r="AH34" s="198">
        <v>712413640.81974196</v>
      </c>
      <c r="AI34" s="198">
        <f t="shared" ref="AI34:AI42" si="49">SUM(AJ34:AK34)</f>
        <v>2930594475.0743647</v>
      </c>
      <c r="AJ34" s="198">
        <v>2229725473.8183756</v>
      </c>
      <c r="AK34" s="198">
        <v>700869001.25598907</v>
      </c>
      <c r="AL34" s="198">
        <f t="shared" ref="AL34:AL42" si="50">SUM(AC34:AD34)</f>
        <v>26614314010.680511</v>
      </c>
      <c r="AO34" s="195" t="s">
        <v>4</v>
      </c>
      <c r="AP34" s="198">
        <v>8847712067</v>
      </c>
      <c r="AQ34" s="198">
        <f t="shared" ref="AQ34:AQ42" si="51">AR34+AT34+AU34+AW34+AX34</f>
        <v>27210217884.512138</v>
      </c>
      <c r="AR34" s="198">
        <v>5306201053.2195807</v>
      </c>
      <c r="AS34" s="198">
        <f t="shared" ref="AS34:AS42" si="52">SUM(AT34:AU34)</f>
        <v>17761838760.703747</v>
      </c>
      <c r="AT34" s="198">
        <v>16824338433.712597</v>
      </c>
      <c r="AU34" s="198">
        <v>937500326.99115109</v>
      </c>
      <c r="AV34" s="198">
        <f t="shared" ref="AV34:AV42" si="53">SUM(AW34:AX34)</f>
        <v>4142178070.5888095</v>
      </c>
      <c r="AW34" s="198">
        <v>3282228041.8173208</v>
      </c>
      <c r="AX34" s="198">
        <v>859950028.77148879</v>
      </c>
      <c r="AY34" s="198">
        <f t="shared" ref="AY34:AY42" si="54">SUM(AP34:AQ34)</f>
        <v>36057929951.512138</v>
      </c>
    </row>
    <row r="35" spans="1:51">
      <c r="A35" s="227" t="s">
        <v>87</v>
      </c>
      <c r="B35" s="195" t="s">
        <v>71</v>
      </c>
      <c r="C35" s="217">
        <v>500775247</v>
      </c>
      <c r="D35" s="198">
        <f t="shared" si="11"/>
        <v>2501742565.3406935</v>
      </c>
      <c r="E35" s="198">
        <v>1947098479.2735474</v>
      </c>
      <c r="F35" s="198">
        <f t="shared" si="12"/>
        <v>393181575.16961628</v>
      </c>
      <c r="G35" s="198">
        <v>324267544.182446</v>
      </c>
      <c r="H35" s="198">
        <v>68914030.987170294</v>
      </c>
      <c r="I35" s="198">
        <f t="shared" si="13"/>
        <v>161462510.89752963</v>
      </c>
      <c r="J35" s="198">
        <v>120797475.95945854</v>
      </c>
      <c r="K35" s="198">
        <v>40665034.938071087</v>
      </c>
      <c r="L35" s="198">
        <f t="shared" si="7"/>
        <v>3002517812.3406935</v>
      </c>
      <c r="M35" s="214"/>
      <c r="O35" s="195" t="s">
        <v>71</v>
      </c>
      <c r="P35" s="198">
        <v>1010228084</v>
      </c>
      <c r="Q35" s="198">
        <f t="shared" si="43"/>
        <v>4986118972.1074524</v>
      </c>
      <c r="R35" s="198">
        <v>3603779093.3010778</v>
      </c>
      <c r="S35" s="198">
        <f t="shared" si="44"/>
        <v>968675335.01193309</v>
      </c>
      <c r="T35" s="198">
        <v>734640457.71981382</v>
      </c>
      <c r="U35" s="198">
        <v>234034877.2921192</v>
      </c>
      <c r="V35" s="198">
        <f t="shared" si="45"/>
        <v>413664543.79444188</v>
      </c>
      <c r="W35" s="198">
        <v>362598699.85682094</v>
      </c>
      <c r="X35" s="198">
        <v>51065843.937620938</v>
      </c>
      <c r="Y35" s="198">
        <f t="shared" si="46"/>
        <v>5996347056.1074524</v>
      </c>
      <c r="AB35" s="195" t="s">
        <v>71</v>
      </c>
      <c r="AC35" s="198">
        <v>1550593381</v>
      </c>
      <c r="AD35" s="198">
        <f t="shared" si="47"/>
        <v>6975468536.3280592</v>
      </c>
      <c r="AE35" s="198">
        <v>5071734639.9596701</v>
      </c>
      <c r="AF35" s="198">
        <f t="shared" si="48"/>
        <v>1328255071.2231472</v>
      </c>
      <c r="AG35" s="198">
        <v>1134610990.0392001</v>
      </c>
      <c r="AH35" s="198">
        <v>193644081.18394703</v>
      </c>
      <c r="AI35" s="198">
        <f t="shared" si="49"/>
        <v>575478825.14524233</v>
      </c>
      <c r="AJ35" s="198">
        <v>509974649.4277333</v>
      </c>
      <c r="AK35" s="198">
        <v>65504175.717509046</v>
      </c>
      <c r="AL35" s="198">
        <f t="shared" si="50"/>
        <v>8526061917.3280592</v>
      </c>
      <c r="AO35" s="195" t="s">
        <v>71</v>
      </c>
      <c r="AP35" s="198">
        <v>2128724290</v>
      </c>
      <c r="AQ35" s="198">
        <f t="shared" si="51"/>
        <v>9325069387.4149818</v>
      </c>
      <c r="AR35" s="198">
        <v>6845020613.5872688</v>
      </c>
      <c r="AS35" s="198">
        <f t="shared" si="52"/>
        <v>1725512362.6992276</v>
      </c>
      <c r="AT35" s="198">
        <v>1557600678.1637001</v>
      </c>
      <c r="AU35" s="198">
        <v>167911684.53552741</v>
      </c>
      <c r="AV35" s="198">
        <f t="shared" si="53"/>
        <v>754536411.12848699</v>
      </c>
      <c r="AW35" s="198">
        <v>654179782.50983596</v>
      </c>
      <c r="AX35" s="198">
        <v>100356628.61865108</v>
      </c>
      <c r="AY35" s="198">
        <f t="shared" si="54"/>
        <v>11453793677.414982</v>
      </c>
    </row>
    <row r="36" spans="1:51">
      <c r="A36" s="227" t="s">
        <v>87</v>
      </c>
      <c r="B36" s="195" t="s">
        <v>72</v>
      </c>
      <c r="C36" s="217">
        <v>2302320885</v>
      </c>
      <c r="D36" s="198">
        <f t="shared" si="11"/>
        <v>5445272649.91537</v>
      </c>
      <c r="E36" s="198">
        <v>1173439983.860168</v>
      </c>
      <c r="F36" s="198">
        <f t="shared" si="12"/>
        <v>3473871734.3951941</v>
      </c>
      <c r="G36" s="198">
        <v>3425354618.574636</v>
      </c>
      <c r="H36" s="198">
        <v>48517115.820558198</v>
      </c>
      <c r="I36" s="198">
        <f t="shared" si="13"/>
        <v>797960931.66000772</v>
      </c>
      <c r="J36" s="198">
        <v>275132978.92258471</v>
      </c>
      <c r="K36" s="198">
        <v>522827952.73742294</v>
      </c>
      <c r="L36" s="198">
        <f t="shared" si="7"/>
        <v>7747593534.91537</v>
      </c>
      <c r="M36" s="214"/>
      <c r="O36" s="195" t="s">
        <v>72</v>
      </c>
      <c r="P36" s="198">
        <v>4426365838</v>
      </c>
      <c r="Q36" s="198">
        <f t="shared" si="43"/>
        <v>11705998731.382343</v>
      </c>
      <c r="R36" s="198">
        <v>4664366230.0837555</v>
      </c>
      <c r="S36" s="198">
        <f t="shared" si="44"/>
        <v>3617999411.3044424</v>
      </c>
      <c r="T36" s="198">
        <v>3064485427.392415</v>
      </c>
      <c r="U36" s="198">
        <v>553513983.9120276</v>
      </c>
      <c r="V36" s="198">
        <f t="shared" si="45"/>
        <v>3423633089.9941449</v>
      </c>
      <c r="W36" s="198">
        <v>1319092401.7922325</v>
      </c>
      <c r="X36" s="198">
        <v>2104540688.2019124</v>
      </c>
      <c r="Y36" s="198">
        <f t="shared" si="46"/>
        <v>16132364569.382343</v>
      </c>
      <c r="AB36" s="195" t="s">
        <v>72</v>
      </c>
      <c r="AC36" s="198">
        <v>6442983166</v>
      </c>
      <c r="AD36" s="198">
        <f t="shared" si="47"/>
        <v>18637732895.444164</v>
      </c>
      <c r="AE36" s="198">
        <v>7409364306.1029892</v>
      </c>
      <c r="AF36" s="198">
        <f t="shared" si="48"/>
        <v>5721472850.8392801</v>
      </c>
      <c r="AG36" s="198">
        <v>4946497058.477087</v>
      </c>
      <c r="AH36" s="198">
        <v>774975792.36219275</v>
      </c>
      <c r="AI36" s="198">
        <f t="shared" si="49"/>
        <v>5506895738.501894</v>
      </c>
      <c r="AJ36" s="198">
        <v>1892737355.4071302</v>
      </c>
      <c r="AK36" s="198">
        <v>3614158383.0947638</v>
      </c>
      <c r="AL36" s="198">
        <f t="shared" si="50"/>
        <v>25080716061.444164</v>
      </c>
      <c r="AO36" s="195" t="s">
        <v>72</v>
      </c>
      <c r="AP36" s="198">
        <v>8617970385</v>
      </c>
      <c r="AQ36" s="198">
        <f t="shared" si="51"/>
        <v>26567315177.217747</v>
      </c>
      <c r="AR36" s="198">
        <v>10176564266.222944</v>
      </c>
      <c r="AS36" s="198">
        <f t="shared" si="52"/>
        <v>8205038762.8781767</v>
      </c>
      <c r="AT36" s="198">
        <v>7111279586.5047722</v>
      </c>
      <c r="AU36" s="198">
        <v>1093759176.3734043</v>
      </c>
      <c r="AV36" s="198">
        <f t="shared" si="53"/>
        <v>8185712148.1166267</v>
      </c>
      <c r="AW36" s="198">
        <v>2623942161.0571809</v>
      </c>
      <c r="AX36" s="198">
        <v>5561769987.0594454</v>
      </c>
      <c r="AY36" s="198">
        <f t="shared" si="54"/>
        <v>35185285562.217743</v>
      </c>
    </row>
    <row r="37" spans="1:51">
      <c r="A37" s="227" t="s">
        <v>73</v>
      </c>
      <c r="B37" s="195" t="s">
        <v>73</v>
      </c>
      <c r="C37" s="214">
        <v>-667605.99996948242</v>
      </c>
      <c r="D37" s="198">
        <f t="shared" si="11"/>
        <v>31458855.859535061</v>
      </c>
      <c r="E37" s="198">
        <v>0</v>
      </c>
      <c r="F37" s="198">
        <f t="shared" si="12"/>
        <v>6205405.7479460631</v>
      </c>
      <c r="G37" s="198">
        <v>0</v>
      </c>
      <c r="H37" s="198">
        <v>6205405.7479460631</v>
      </c>
      <c r="I37" s="198">
        <f t="shared" si="13"/>
        <v>25253450.111589</v>
      </c>
      <c r="J37" s="198">
        <v>25253450.111589</v>
      </c>
      <c r="K37" s="198">
        <v>0</v>
      </c>
      <c r="L37" s="198">
        <f t="shared" si="7"/>
        <v>30791249.859565578</v>
      </c>
      <c r="M37" s="214"/>
      <c r="O37" s="195" t="s">
        <v>73</v>
      </c>
      <c r="P37" s="198">
        <v>0</v>
      </c>
      <c r="Q37" s="198">
        <f t="shared" si="43"/>
        <v>0</v>
      </c>
      <c r="R37" s="198">
        <v>0</v>
      </c>
      <c r="S37" s="198">
        <f t="shared" si="44"/>
        <v>0</v>
      </c>
      <c r="T37" s="198">
        <v>0</v>
      </c>
      <c r="U37" s="198">
        <v>0</v>
      </c>
      <c r="V37" s="198">
        <f t="shared" si="45"/>
        <v>0</v>
      </c>
      <c r="W37" s="198">
        <v>0</v>
      </c>
      <c r="X37" s="198">
        <v>0</v>
      </c>
      <c r="Y37" s="198">
        <f t="shared" si="46"/>
        <v>0</v>
      </c>
      <c r="AB37" s="195" t="s">
        <v>73</v>
      </c>
      <c r="AC37" s="198">
        <v>0</v>
      </c>
      <c r="AD37" s="198">
        <f t="shared" si="47"/>
        <v>0</v>
      </c>
      <c r="AE37" s="198">
        <v>0</v>
      </c>
      <c r="AF37" s="198">
        <f t="shared" si="48"/>
        <v>0</v>
      </c>
      <c r="AG37" s="198">
        <v>0</v>
      </c>
      <c r="AH37" s="198">
        <v>0</v>
      </c>
      <c r="AI37" s="198">
        <f t="shared" si="49"/>
        <v>0</v>
      </c>
      <c r="AJ37" s="198">
        <v>0</v>
      </c>
      <c r="AK37" s="198">
        <v>0</v>
      </c>
      <c r="AL37" s="198">
        <f t="shared" si="50"/>
        <v>0</v>
      </c>
      <c r="AO37" s="195" t="s">
        <v>73</v>
      </c>
      <c r="AP37" s="198">
        <v>0</v>
      </c>
      <c r="AQ37" s="198">
        <f t="shared" si="51"/>
        <v>0</v>
      </c>
      <c r="AR37" s="198">
        <v>0</v>
      </c>
      <c r="AS37" s="198">
        <f t="shared" si="52"/>
        <v>0</v>
      </c>
      <c r="AT37" s="198">
        <v>0</v>
      </c>
      <c r="AU37" s="198">
        <v>0</v>
      </c>
      <c r="AV37" s="198">
        <f t="shared" si="53"/>
        <v>0</v>
      </c>
      <c r="AW37" s="198">
        <v>0</v>
      </c>
      <c r="AX37" s="198">
        <v>0</v>
      </c>
      <c r="AY37" s="198">
        <f t="shared" si="54"/>
        <v>0</v>
      </c>
    </row>
    <row r="38" spans="1:51">
      <c r="A38" s="227" t="s">
        <v>87</v>
      </c>
      <c r="B38" s="234" t="s">
        <v>74</v>
      </c>
      <c r="C38" s="217">
        <v>1611098019.4173758</v>
      </c>
      <c r="D38" s="198">
        <f t="shared" si="11"/>
        <v>12612316679.716459</v>
      </c>
      <c r="E38" s="198">
        <v>4578524839.4601774</v>
      </c>
      <c r="F38" s="198">
        <f t="shared" si="12"/>
        <v>5577136389.4418087</v>
      </c>
      <c r="G38" s="198">
        <v>5234383478.3962831</v>
      </c>
      <c r="H38" s="198">
        <v>342752911.04552519</v>
      </c>
      <c r="I38" s="198">
        <f t="shared" si="13"/>
        <v>2456655450.8144751</v>
      </c>
      <c r="J38" s="198">
        <v>759649917.71810985</v>
      </c>
      <c r="K38" s="198">
        <v>1697005533.096365</v>
      </c>
      <c r="L38" s="198">
        <f t="shared" si="7"/>
        <v>14223414699.133835</v>
      </c>
      <c r="M38" s="214"/>
      <c r="O38" s="234" t="s">
        <v>74</v>
      </c>
      <c r="P38" s="198">
        <v>3261097527.2453704</v>
      </c>
      <c r="Q38" s="198">
        <f t="shared" si="43"/>
        <v>24326215169.769173</v>
      </c>
      <c r="R38" s="198">
        <v>7891353806.3803473</v>
      </c>
      <c r="S38" s="198">
        <f t="shared" si="44"/>
        <v>11378214894.742428</v>
      </c>
      <c r="T38" s="198">
        <v>10752966890.368242</v>
      </c>
      <c r="U38" s="198">
        <v>625248004.37418652</v>
      </c>
      <c r="V38" s="198">
        <f t="shared" si="45"/>
        <v>5056646468.6463947</v>
      </c>
      <c r="W38" s="198">
        <v>2193712263.9890928</v>
      </c>
      <c r="X38" s="198">
        <v>2862934204.6573024</v>
      </c>
      <c r="Y38" s="198">
        <f t="shared" si="46"/>
        <v>27587312697.014542</v>
      </c>
      <c r="AB38" s="234" t="s">
        <v>74</v>
      </c>
      <c r="AC38" s="198">
        <v>5035922206.0112162</v>
      </c>
      <c r="AD38" s="198">
        <f t="shared" si="47"/>
        <v>37539145502.950203</v>
      </c>
      <c r="AE38" s="198">
        <v>12260224767.947294</v>
      </c>
      <c r="AF38" s="198">
        <f t="shared" si="48"/>
        <v>17212367868.355659</v>
      </c>
      <c r="AG38" s="198">
        <v>16275774777.389566</v>
      </c>
      <c r="AH38" s="198">
        <v>936593090.96609175</v>
      </c>
      <c r="AI38" s="198">
        <f t="shared" si="49"/>
        <v>8066552866.6472492</v>
      </c>
      <c r="AJ38" s="198">
        <v>3449976689.9051337</v>
      </c>
      <c r="AK38" s="198">
        <v>4616576176.742116</v>
      </c>
      <c r="AL38" s="198">
        <f t="shared" si="50"/>
        <v>42575067708.961418</v>
      </c>
      <c r="AO38" s="234" t="s">
        <v>74</v>
      </c>
      <c r="AP38" s="198">
        <v>6646921499.1984873</v>
      </c>
      <c r="AQ38" s="198">
        <f t="shared" si="51"/>
        <v>52058336629.413864</v>
      </c>
      <c r="AR38" s="198">
        <v>17228388501.90913</v>
      </c>
      <c r="AS38" s="198">
        <f t="shared" si="52"/>
        <v>23733521927.782459</v>
      </c>
      <c r="AT38" s="198">
        <v>22544487162.412994</v>
      </c>
      <c r="AU38" s="198">
        <v>1189034765.3694654</v>
      </c>
      <c r="AV38" s="198">
        <f t="shared" si="53"/>
        <v>11096426199.722267</v>
      </c>
      <c r="AW38" s="198">
        <v>4782610203.5658216</v>
      </c>
      <c r="AX38" s="198">
        <v>6313815996.1564445</v>
      </c>
      <c r="AY38" s="198">
        <f t="shared" si="54"/>
        <v>58705258128.61235</v>
      </c>
    </row>
    <row r="39" spans="1:51">
      <c r="A39" s="227" t="s">
        <v>87</v>
      </c>
      <c r="B39" s="234" t="s">
        <v>76</v>
      </c>
      <c r="C39" s="217">
        <v>1172864053.5613601</v>
      </c>
      <c r="D39" s="198">
        <f t="shared" si="11"/>
        <v>96773326.858755365</v>
      </c>
      <c r="E39" s="198">
        <v>94039371.297659308</v>
      </c>
      <c r="F39" s="198">
        <f t="shared" si="12"/>
        <v>0</v>
      </c>
      <c r="G39" s="198">
        <v>0</v>
      </c>
      <c r="H39" s="198">
        <v>0</v>
      </c>
      <c r="I39" s="198">
        <f t="shared" si="13"/>
        <v>2733955.5610960522</v>
      </c>
      <c r="J39" s="198">
        <v>2733955.5610960522</v>
      </c>
      <c r="K39" s="198">
        <v>0</v>
      </c>
      <c r="L39" s="198">
        <f t="shared" si="7"/>
        <v>1269637380.4201155</v>
      </c>
      <c r="M39" s="214"/>
      <c r="O39" s="234" t="s">
        <v>76</v>
      </c>
      <c r="P39" s="198">
        <v>2478603172.2496076</v>
      </c>
      <c r="Q39" s="198">
        <f t="shared" si="43"/>
        <v>157797870.86691874</v>
      </c>
      <c r="R39" s="198">
        <v>149718076.0178515</v>
      </c>
      <c r="S39" s="198">
        <f t="shared" si="44"/>
        <v>0</v>
      </c>
      <c r="T39" s="198">
        <v>0</v>
      </c>
      <c r="U39" s="198">
        <v>0</v>
      </c>
      <c r="V39" s="198">
        <f t="shared" si="45"/>
        <v>8079794.8490672447</v>
      </c>
      <c r="W39" s="198">
        <v>5283662.8726180578</v>
      </c>
      <c r="X39" s="198">
        <v>2796131.9764491874</v>
      </c>
      <c r="Y39" s="198">
        <f t="shared" si="46"/>
        <v>2636401043.1165261</v>
      </c>
      <c r="AB39" s="234" t="s">
        <v>76</v>
      </c>
      <c r="AC39" s="198">
        <v>3761748828.6742659</v>
      </c>
      <c r="AD39" s="198">
        <f t="shared" si="47"/>
        <v>258693950.78753239</v>
      </c>
      <c r="AE39" s="198">
        <v>204625834.21314973</v>
      </c>
      <c r="AF39" s="198">
        <f t="shared" si="48"/>
        <v>1759539.4384878264</v>
      </c>
      <c r="AG39" s="198">
        <v>0</v>
      </c>
      <c r="AH39" s="198">
        <v>1759539.4384878264</v>
      </c>
      <c r="AI39" s="198">
        <f t="shared" si="49"/>
        <v>52308577.13589482</v>
      </c>
      <c r="AJ39" s="198">
        <v>24003865.425418016</v>
      </c>
      <c r="AK39" s="198">
        <v>28304711.710476805</v>
      </c>
      <c r="AL39" s="198">
        <f t="shared" si="50"/>
        <v>4020442779.4617982</v>
      </c>
      <c r="AO39" s="234" t="s">
        <v>76</v>
      </c>
      <c r="AP39" s="198">
        <v>5152488215.6770325</v>
      </c>
      <c r="AQ39" s="198">
        <f t="shared" si="51"/>
        <v>345809313.01616848</v>
      </c>
      <c r="AR39" s="198">
        <v>271351306.93343788</v>
      </c>
      <c r="AS39" s="198">
        <f t="shared" si="52"/>
        <v>3204728.3239353118</v>
      </c>
      <c r="AT39" s="198">
        <v>0</v>
      </c>
      <c r="AU39" s="198">
        <v>3204728.3239353118</v>
      </c>
      <c r="AV39" s="198">
        <f t="shared" si="53"/>
        <v>71253277.758795261</v>
      </c>
      <c r="AW39" s="198">
        <v>32996147.684031449</v>
      </c>
      <c r="AX39" s="198">
        <v>38257130.074763805</v>
      </c>
      <c r="AY39" s="198">
        <f t="shared" si="54"/>
        <v>5498297528.6932011</v>
      </c>
    </row>
    <row r="40" spans="1:51">
      <c r="A40" s="227" t="s">
        <v>87</v>
      </c>
      <c r="B40" s="234" t="s">
        <v>78</v>
      </c>
      <c r="C40" s="217">
        <v>2205780022.3422494</v>
      </c>
      <c r="D40" s="198">
        <f t="shared" si="11"/>
        <v>1494112579.8127191</v>
      </c>
      <c r="E40" s="198">
        <v>585778586.1556493</v>
      </c>
      <c r="F40" s="198">
        <f t="shared" si="12"/>
        <v>878760757.21468425</v>
      </c>
      <c r="G40" s="198">
        <v>860278295.76561558</v>
      </c>
      <c r="H40" s="198">
        <v>18482461.449068658</v>
      </c>
      <c r="I40" s="198">
        <f t="shared" si="13"/>
        <v>29573236.442385599</v>
      </c>
      <c r="J40" s="198">
        <v>27521512.860398781</v>
      </c>
      <c r="K40" s="198">
        <v>2051723.5819868189</v>
      </c>
      <c r="L40" s="198">
        <f t="shared" si="7"/>
        <v>3699892602.1549683</v>
      </c>
      <c r="M40" s="214"/>
      <c r="O40" s="234" t="s">
        <v>78</v>
      </c>
      <c r="P40" s="198">
        <v>1418480281.5132024</v>
      </c>
      <c r="Q40" s="198">
        <f t="shared" si="43"/>
        <v>3134678319.739758</v>
      </c>
      <c r="R40" s="198">
        <v>1283189548.9304755</v>
      </c>
      <c r="S40" s="198">
        <f t="shared" si="44"/>
        <v>1765886744.5463099</v>
      </c>
      <c r="T40" s="198">
        <v>1729198454.6192958</v>
      </c>
      <c r="U40" s="198">
        <v>36688289.927014045</v>
      </c>
      <c r="V40" s="198">
        <f t="shared" si="45"/>
        <v>85602026.262972727</v>
      </c>
      <c r="W40" s="198">
        <v>83729397.697502524</v>
      </c>
      <c r="X40" s="198">
        <v>1872628.5654701984</v>
      </c>
      <c r="Y40" s="198">
        <f t="shared" si="46"/>
        <v>4553158601.2529602</v>
      </c>
      <c r="AB40" s="234" t="s">
        <v>78</v>
      </c>
      <c r="AC40" s="198">
        <v>1935706723.3981171</v>
      </c>
      <c r="AD40" s="198">
        <f t="shared" si="47"/>
        <v>4776653357.77384</v>
      </c>
      <c r="AE40" s="198">
        <v>2004866722.8042665</v>
      </c>
      <c r="AF40" s="198">
        <f t="shared" si="48"/>
        <v>2651250238.8321414</v>
      </c>
      <c r="AG40" s="198">
        <v>2589898776.4852996</v>
      </c>
      <c r="AH40" s="198">
        <v>61351462.346842043</v>
      </c>
      <c r="AI40" s="198">
        <f t="shared" si="49"/>
        <v>120536396.13743208</v>
      </c>
      <c r="AJ40" s="198">
        <v>118651904.88089545</v>
      </c>
      <c r="AK40" s="198">
        <v>1884491.2565366332</v>
      </c>
      <c r="AL40" s="198">
        <f t="shared" si="50"/>
        <v>6712360081.171957</v>
      </c>
      <c r="AO40" s="234" t="s">
        <v>78</v>
      </c>
      <c r="AP40" s="198">
        <v>2444080852.8093681</v>
      </c>
      <c r="AQ40" s="198">
        <f t="shared" si="51"/>
        <v>6619632284.3107157</v>
      </c>
      <c r="AR40" s="198">
        <v>2728687991.7271771</v>
      </c>
      <c r="AS40" s="198">
        <f t="shared" si="52"/>
        <v>3720693444.5487256</v>
      </c>
      <c r="AT40" s="198">
        <v>3571768108.2373366</v>
      </c>
      <c r="AU40" s="198">
        <v>148925336.31138888</v>
      </c>
      <c r="AV40" s="198">
        <f t="shared" si="53"/>
        <v>170250848.0348123</v>
      </c>
      <c r="AW40" s="198">
        <v>168355924.3935172</v>
      </c>
      <c r="AX40" s="198">
        <v>1894923.6412951008</v>
      </c>
      <c r="AY40" s="198">
        <f t="shared" si="54"/>
        <v>9063713137.1200829</v>
      </c>
    </row>
    <row r="41" spans="1:51">
      <c r="A41" s="227" t="s">
        <v>87</v>
      </c>
      <c r="B41" s="234" t="s">
        <v>77</v>
      </c>
      <c r="C41" s="217">
        <v>830679434.08106995</v>
      </c>
      <c r="D41" s="198">
        <f t="shared" si="11"/>
        <v>3109836495.9696732</v>
      </c>
      <c r="E41" s="198">
        <v>1321857835.2158842</v>
      </c>
      <c r="F41" s="198">
        <f t="shared" si="12"/>
        <v>1141066859.0762143</v>
      </c>
      <c r="G41" s="198">
        <v>975808657.55650723</v>
      </c>
      <c r="H41" s="198">
        <v>165258201.51970696</v>
      </c>
      <c r="I41" s="198">
        <f t="shared" si="13"/>
        <v>646911801.67757487</v>
      </c>
      <c r="J41" s="198">
        <v>246072513.77226397</v>
      </c>
      <c r="K41" s="198">
        <v>400839287.90531087</v>
      </c>
      <c r="L41" s="198">
        <f t="shared" si="7"/>
        <v>3940515930.0507431</v>
      </c>
      <c r="M41" s="214"/>
      <c r="O41" s="234" t="s">
        <v>77</v>
      </c>
      <c r="P41" s="198">
        <v>1764132139.5071161</v>
      </c>
      <c r="Q41" s="198">
        <f t="shared" si="43"/>
        <v>6597510599.175621</v>
      </c>
      <c r="R41" s="198">
        <v>2656811288.968039</v>
      </c>
      <c r="S41" s="198">
        <f t="shared" si="44"/>
        <v>2386345434.2020116</v>
      </c>
      <c r="T41" s="198">
        <v>1993241908.5030043</v>
      </c>
      <c r="U41" s="198">
        <v>393103525.69900733</v>
      </c>
      <c r="V41" s="198">
        <f t="shared" si="45"/>
        <v>1554353876.0055709</v>
      </c>
      <c r="W41" s="198">
        <v>679907566.61041176</v>
      </c>
      <c r="X41" s="198">
        <v>874446309.39515924</v>
      </c>
      <c r="Y41" s="198">
        <f t="shared" si="46"/>
        <v>8361642738.6827374</v>
      </c>
      <c r="AB41" s="234" t="s">
        <v>77</v>
      </c>
      <c r="AC41" s="198">
        <v>2661909069.5902925</v>
      </c>
      <c r="AD41" s="198">
        <f t="shared" si="47"/>
        <v>10171771695.841503</v>
      </c>
      <c r="AE41" s="198">
        <v>4234093494.6373754</v>
      </c>
      <c r="AF41" s="198">
        <f t="shared" si="48"/>
        <v>3614884775.7642775</v>
      </c>
      <c r="AG41" s="198">
        <v>3078721519.7070665</v>
      </c>
      <c r="AH41" s="198">
        <v>536163256.05721092</v>
      </c>
      <c r="AI41" s="198">
        <f t="shared" si="49"/>
        <v>2322793425.4398503</v>
      </c>
      <c r="AJ41" s="198">
        <v>1030886214.34234</v>
      </c>
      <c r="AK41" s="198">
        <v>1291907211.0975103</v>
      </c>
      <c r="AL41" s="198">
        <f t="shared" si="50"/>
        <v>12833680765.431795</v>
      </c>
      <c r="AO41" s="234" t="s">
        <v>77</v>
      </c>
      <c r="AP41" s="198">
        <v>3628777028.0603848</v>
      </c>
      <c r="AQ41" s="198">
        <f t="shared" si="51"/>
        <v>13549151778.339825</v>
      </c>
      <c r="AR41" s="198">
        <v>5563218140.8592997</v>
      </c>
      <c r="AS41" s="198">
        <f t="shared" si="52"/>
        <v>4878332307.0338631</v>
      </c>
      <c r="AT41" s="198">
        <v>4216320412.90165</v>
      </c>
      <c r="AU41" s="198">
        <v>662011894.13221312</v>
      </c>
      <c r="AV41" s="198">
        <f t="shared" si="53"/>
        <v>3107601330.44666</v>
      </c>
      <c r="AW41" s="198">
        <v>1422932170.0881705</v>
      </c>
      <c r="AX41" s="198">
        <v>1684669160.3584898</v>
      </c>
      <c r="AY41" s="198">
        <f t="shared" si="54"/>
        <v>17177928806.400209</v>
      </c>
    </row>
    <row r="42" spans="1:51">
      <c r="A42" s="227" t="s">
        <v>87</v>
      </c>
      <c r="B42" s="234" t="s">
        <v>75</v>
      </c>
      <c r="C42" s="217">
        <v>1390816571.597945</v>
      </c>
      <c r="D42" s="198">
        <f t="shared" si="11"/>
        <v>6257759608.7149181</v>
      </c>
      <c r="E42" s="198">
        <v>2695162008.5076523</v>
      </c>
      <c r="F42" s="198">
        <f t="shared" si="12"/>
        <v>1277944896.5007496</v>
      </c>
      <c r="G42" s="198">
        <v>565071308.28315747</v>
      </c>
      <c r="H42" s="198">
        <v>712873588.21759212</v>
      </c>
      <c r="I42" s="198">
        <f t="shared" si="13"/>
        <v>2284652703.7065158</v>
      </c>
      <c r="J42" s="198">
        <v>820602436.42586195</v>
      </c>
      <c r="K42" s="198">
        <v>1464050267.2806537</v>
      </c>
      <c r="L42" s="198">
        <f t="shared" si="7"/>
        <v>7648576180.3128633</v>
      </c>
      <c r="M42" s="214"/>
      <c r="O42" s="234" t="s">
        <v>75</v>
      </c>
      <c r="P42" s="198">
        <v>5652228901.9658041</v>
      </c>
      <c r="Q42" s="198">
        <f t="shared" si="43"/>
        <v>12544736242.153406</v>
      </c>
      <c r="R42" s="198">
        <v>5323295102.0060558</v>
      </c>
      <c r="S42" s="198">
        <f t="shared" si="44"/>
        <v>2569647844.7443876</v>
      </c>
      <c r="T42" s="198">
        <v>1154982370.343003</v>
      </c>
      <c r="U42" s="198">
        <v>1414665474.4013846</v>
      </c>
      <c r="V42" s="198">
        <f t="shared" si="45"/>
        <v>4651793295.4029617</v>
      </c>
      <c r="W42" s="198">
        <v>2242230902.4180479</v>
      </c>
      <c r="X42" s="198">
        <v>2409562392.9849143</v>
      </c>
      <c r="Y42" s="198">
        <f t="shared" si="46"/>
        <v>18196965144.119209</v>
      </c>
      <c r="AB42" s="234" t="s">
        <v>75</v>
      </c>
      <c r="AC42" s="198">
        <v>8830286694.6860104</v>
      </c>
      <c r="AD42" s="198">
        <f t="shared" si="47"/>
        <v>18681051104.868702</v>
      </c>
      <c r="AE42" s="198">
        <v>8003242766.0116739</v>
      </c>
      <c r="AF42" s="198">
        <f t="shared" si="48"/>
        <v>3892673841.3877592</v>
      </c>
      <c r="AG42" s="198">
        <v>1782994864.9818153</v>
      </c>
      <c r="AH42" s="198">
        <v>2109678976.4059436</v>
      </c>
      <c r="AI42" s="198">
        <f t="shared" si="49"/>
        <v>6785134497.4692707</v>
      </c>
      <c r="AJ42" s="198">
        <v>3399313081.7136197</v>
      </c>
      <c r="AK42" s="198">
        <v>3385821415.755651</v>
      </c>
      <c r="AL42" s="198">
        <f t="shared" si="50"/>
        <v>27511337799.55471</v>
      </c>
      <c r="AO42" s="234" t="s">
        <v>75</v>
      </c>
      <c r="AP42" s="198">
        <v>12037153831.399424</v>
      </c>
      <c r="AQ42" s="198">
        <f t="shared" si="51"/>
        <v>25348231318.63995</v>
      </c>
      <c r="AR42" s="198">
        <v>10818413040.849695</v>
      </c>
      <c r="AS42" s="198">
        <f t="shared" si="52"/>
        <v>5335365711.8784618</v>
      </c>
      <c r="AT42" s="198">
        <v>2510737629.2264457</v>
      </c>
      <c r="AU42" s="198">
        <v>2824628082.6520166</v>
      </c>
      <c r="AV42" s="198">
        <f t="shared" si="53"/>
        <v>9194452565.9117928</v>
      </c>
      <c r="AW42" s="198">
        <v>4766164449.8284922</v>
      </c>
      <c r="AX42" s="198">
        <v>4428288116.0833006</v>
      </c>
      <c r="AY42" s="198">
        <f t="shared" si="54"/>
        <v>37385385150.039375</v>
      </c>
    </row>
    <row r="43" spans="1:51">
      <c r="B43" s="235" t="s">
        <v>88</v>
      </c>
      <c r="C43" s="223">
        <f>SUM(C38:C42)</f>
        <v>7211238101.000001</v>
      </c>
      <c r="D43" s="223">
        <f t="shared" ref="D43:K43" si="55">SUM(D38:D42)</f>
        <v>23570798691.072525</v>
      </c>
      <c r="E43" s="223">
        <f t="shared" si="55"/>
        <v>9275362640.637022</v>
      </c>
      <c r="F43" s="223">
        <f t="shared" si="55"/>
        <v>8874908902.2334576</v>
      </c>
      <c r="G43" s="223">
        <f t="shared" si="55"/>
        <v>7635541740.0015631</v>
      </c>
      <c r="H43" s="223">
        <f t="shared" si="55"/>
        <v>1239367162.2318931</v>
      </c>
      <c r="I43" s="223">
        <f t="shared" si="55"/>
        <v>5420527148.2020473</v>
      </c>
      <c r="J43" s="223">
        <f t="shared" si="55"/>
        <v>1856580336.3377306</v>
      </c>
      <c r="K43" s="223">
        <f t="shared" si="55"/>
        <v>3563946811.8643165</v>
      </c>
      <c r="L43" s="223">
        <f>SUM(C43:D43)</f>
        <v>30782036792.072525</v>
      </c>
      <c r="M43" s="214"/>
      <c r="O43" s="235" t="s">
        <v>88</v>
      </c>
      <c r="P43" s="223">
        <f>SUM(P38:P42)</f>
        <v>14574542022.481102</v>
      </c>
      <c r="Q43" s="223">
        <f t="shared" ref="Q43:X43" si="56">SUM(Q38:Q42)</f>
        <v>46760938201.70488</v>
      </c>
      <c r="R43" s="223">
        <f t="shared" si="56"/>
        <v>17304367822.302769</v>
      </c>
      <c r="S43" s="223">
        <f t="shared" si="56"/>
        <v>18100094918.235138</v>
      </c>
      <c r="T43" s="223">
        <f t="shared" si="56"/>
        <v>15630389623.833544</v>
      </c>
      <c r="U43" s="223">
        <f t="shared" si="56"/>
        <v>2469705294.4015923</v>
      </c>
      <c r="V43" s="223">
        <f t="shared" si="56"/>
        <v>11356475461.166967</v>
      </c>
      <c r="W43" s="223">
        <f t="shared" si="56"/>
        <v>5204863793.5876732</v>
      </c>
      <c r="X43" s="223">
        <f t="shared" si="56"/>
        <v>6151611667.5792952</v>
      </c>
      <c r="Y43" s="223">
        <f>SUM(P43:Q43)</f>
        <v>61335480224.185982</v>
      </c>
      <c r="AB43" s="235" t="s">
        <v>88</v>
      </c>
      <c r="AC43" s="223">
        <f>SUM(AC38:AC42)</f>
        <v>22225573522.359901</v>
      </c>
      <c r="AD43" s="223">
        <f t="shared" ref="AD43:AK43" si="57">SUM(AD38:AD42)</f>
        <v>71427315612.221771</v>
      </c>
      <c r="AE43" s="223">
        <f t="shared" si="57"/>
        <v>26707053585.613758</v>
      </c>
      <c r="AF43" s="223">
        <f t="shared" si="57"/>
        <v>27372936263.778328</v>
      </c>
      <c r="AG43" s="223">
        <f t="shared" si="57"/>
        <v>23727389938.563747</v>
      </c>
      <c r="AH43" s="223">
        <f t="shared" si="57"/>
        <v>3645546325.2145758</v>
      </c>
      <c r="AI43" s="223">
        <f t="shared" si="57"/>
        <v>17347325762.829697</v>
      </c>
      <c r="AJ43" s="223">
        <f t="shared" si="57"/>
        <v>8022831756.2674065</v>
      </c>
      <c r="AK43" s="223">
        <f t="shared" si="57"/>
        <v>9324494006.5622902</v>
      </c>
      <c r="AL43" s="223">
        <f>SUM(AC43:AD43)</f>
        <v>93652889134.581665</v>
      </c>
      <c r="AO43" s="235" t="s">
        <v>88</v>
      </c>
      <c r="AP43" s="223">
        <f>SUM(AP38:AP42)</f>
        <v>29909421427.144691</v>
      </c>
      <c r="AQ43" s="223">
        <f t="shared" ref="AQ43:AX43" si="58">SUM(AQ38:AQ42)</f>
        <v>97921161323.72052</v>
      </c>
      <c r="AR43" s="223">
        <f t="shared" si="58"/>
        <v>36610058982.27874</v>
      </c>
      <c r="AS43" s="223">
        <f t="shared" si="58"/>
        <v>37671118119.567444</v>
      </c>
      <c r="AT43" s="223">
        <f t="shared" si="58"/>
        <v>32843313312.778423</v>
      </c>
      <c r="AU43" s="223">
        <f t="shared" si="58"/>
        <v>4827804806.7890196</v>
      </c>
      <c r="AV43" s="223">
        <f t="shared" si="58"/>
        <v>23639984221.874329</v>
      </c>
      <c r="AW43" s="223">
        <f t="shared" si="58"/>
        <v>11173058895.560032</v>
      </c>
      <c r="AX43" s="223">
        <f t="shared" si="58"/>
        <v>12466925326.314295</v>
      </c>
      <c r="AY43" s="223">
        <f>SUM(AP43:AQ43)</f>
        <v>127830582750.8652</v>
      </c>
    </row>
    <row r="44" spans="1:51">
      <c r="A44" s="227" t="s">
        <v>89</v>
      </c>
      <c r="B44" s="195" t="s">
        <v>90</v>
      </c>
      <c r="C44" s="216">
        <v>2779222192.9426641</v>
      </c>
      <c r="D44" s="198">
        <f t="shared" si="11"/>
        <v>13941390223.79817</v>
      </c>
      <c r="E44" s="198">
        <v>5924408814.8934727</v>
      </c>
      <c r="F44" s="198">
        <f t="shared" si="12"/>
        <v>5906424610.7389679</v>
      </c>
      <c r="G44" s="198">
        <v>4954362868.4486465</v>
      </c>
      <c r="H44" s="198">
        <v>952061742.29032099</v>
      </c>
      <c r="I44" s="198">
        <f t="shared" si="13"/>
        <v>2110556798.1657295</v>
      </c>
      <c r="J44" s="198">
        <v>1422460716.9200153</v>
      </c>
      <c r="K44" s="198">
        <v>688096081.24571431</v>
      </c>
      <c r="L44" s="198">
        <f t="shared" si="7"/>
        <v>16720612416.740833</v>
      </c>
      <c r="M44" s="214"/>
      <c r="O44" s="195" t="s">
        <v>90</v>
      </c>
      <c r="P44" s="198">
        <v>6056267822.9575281</v>
      </c>
      <c r="Q44" s="198">
        <f t="shared" ref="Q44:Q46" si="59">R44+T44+U44+W44+X44</f>
        <v>28270816878.155071</v>
      </c>
      <c r="R44" s="198">
        <v>9835794626.6945667</v>
      </c>
      <c r="S44" s="198">
        <f t="shared" ref="S44:S46" si="60">SUM(T44:U44)</f>
        <v>12026470025.149534</v>
      </c>
      <c r="T44" s="198">
        <v>10169452324.822824</v>
      </c>
      <c r="U44" s="198">
        <v>1857017700.326709</v>
      </c>
      <c r="V44" s="198">
        <f t="shared" ref="V44:V46" si="61">SUM(W44:X44)</f>
        <v>6408552226.3109722</v>
      </c>
      <c r="W44" s="198">
        <v>4911859309.0193501</v>
      </c>
      <c r="X44" s="198">
        <v>1496692917.2916224</v>
      </c>
      <c r="Y44" s="198">
        <f t="shared" ref="Y44:Y46" si="62">SUM(P44:Q44)</f>
        <v>34327084701.112598</v>
      </c>
      <c r="AB44" s="195" t="s">
        <v>90</v>
      </c>
      <c r="AC44" s="198">
        <v>9222493066.0713577</v>
      </c>
      <c r="AD44" s="198">
        <f t="shared" ref="AD44:AD46" si="63">AE44+AG44+AH44+AJ44+AK44</f>
        <v>43031302306.024208</v>
      </c>
      <c r="AE44" s="198">
        <v>15130343214.276804</v>
      </c>
      <c r="AF44" s="198">
        <f t="shared" ref="AF44:AF46" si="64">SUM(AG44:AH44)</f>
        <v>18126153028.393967</v>
      </c>
      <c r="AG44" s="198">
        <v>15133840408.60396</v>
      </c>
      <c r="AH44" s="198">
        <v>2992312619.7900076</v>
      </c>
      <c r="AI44" s="198">
        <f t="shared" ref="AI44:AI46" si="65">SUM(AJ44:AK44)</f>
        <v>9774806063.3534317</v>
      </c>
      <c r="AJ44" s="198">
        <v>7558038127.8772984</v>
      </c>
      <c r="AK44" s="198">
        <v>2216767935.4761343</v>
      </c>
      <c r="AL44" s="198">
        <f t="shared" ref="AL44:AL46" si="66">SUM(AC44:AD44)</f>
        <v>52253795372.095566</v>
      </c>
      <c r="AO44" s="195" t="s">
        <v>90</v>
      </c>
      <c r="AP44" s="198">
        <v>12945302139.969172</v>
      </c>
      <c r="AQ44" s="198">
        <f t="shared" ref="AQ44:AQ46" si="67">AR44+AT44+AU44+AW44+AX44</f>
        <v>58725745491.015945</v>
      </c>
      <c r="AR44" s="198">
        <v>20857867578.70829</v>
      </c>
      <c r="AS44" s="198">
        <f t="shared" ref="AS44:AS46" si="68">SUM(AT44:AU44)</f>
        <v>23910650573.777683</v>
      </c>
      <c r="AT44" s="198">
        <v>19946014901.239719</v>
      </c>
      <c r="AU44" s="198">
        <v>3964635672.5379648</v>
      </c>
      <c r="AV44" s="198">
        <f t="shared" ref="AV44:AV46" si="69">SUM(AW44:AX44)</f>
        <v>13957227338.529966</v>
      </c>
      <c r="AW44" s="198">
        <v>10841866071.490374</v>
      </c>
      <c r="AX44" s="198">
        <v>3115361267.0395927</v>
      </c>
      <c r="AY44" s="198">
        <f t="shared" ref="AY44:AY46" si="70">SUM(AP44:AQ44)</f>
        <v>71671047630.985123</v>
      </c>
    </row>
    <row r="45" spans="1:51">
      <c r="A45" s="227" t="s">
        <v>89</v>
      </c>
      <c r="B45" s="195" t="s">
        <v>91</v>
      </c>
      <c r="C45" s="216">
        <v>782465.25922635722</v>
      </c>
      <c r="D45" s="198">
        <f t="shared" si="11"/>
        <v>1301246858.1191638</v>
      </c>
      <c r="E45" s="198">
        <v>130512785.06472766</v>
      </c>
      <c r="F45" s="198">
        <f t="shared" si="12"/>
        <v>1129009065.8640919</v>
      </c>
      <c r="G45" s="198">
        <v>1074321681.1051829</v>
      </c>
      <c r="H45" s="198">
        <v>54687384.758909024</v>
      </c>
      <c r="I45" s="198">
        <f t="shared" si="13"/>
        <v>41725007.190344326</v>
      </c>
      <c r="J45" s="198">
        <v>35993652.69892966</v>
      </c>
      <c r="K45" s="198">
        <v>5731354.491414669</v>
      </c>
      <c r="L45" s="198">
        <f t="shared" si="7"/>
        <v>1302029323.3783901</v>
      </c>
      <c r="M45" s="214"/>
      <c r="O45" s="195" t="s">
        <v>91</v>
      </c>
      <c r="P45" s="198">
        <v>1955651.2002438556</v>
      </c>
      <c r="Q45" s="198">
        <f t="shared" si="59"/>
        <v>2685001943.8562684</v>
      </c>
      <c r="R45" s="198">
        <v>196059199.06443393</v>
      </c>
      <c r="S45" s="198">
        <f t="shared" si="60"/>
        <v>2367098495.1321745</v>
      </c>
      <c r="T45" s="198">
        <v>2276556686.2733164</v>
      </c>
      <c r="U45" s="198">
        <v>90541808.858857989</v>
      </c>
      <c r="V45" s="198">
        <f t="shared" si="61"/>
        <v>121844249.65965962</v>
      </c>
      <c r="W45" s="198">
        <v>105291755.69317514</v>
      </c>
      <c r="X45" s="198">
        <v>16552493.966484485</v>
      </c>
      <c r="Y45" s="198">
        <f t="shared" si="62"/>
        <v>2686957595.0565124</v>
      </c>
      <c r="AB45" s="195" t="s">
        <v>91</v>
      </c>
      <c r="AC45" s="198">
        <v>17189495.329013642</v>
      </c>
      <c r="AD45" s="198">
        <f t="shared" si="63"/>
        <v>4235818864.9605765</v>
      </c>
      <c r="AE45" s="198">
        <v>310892283.35485983</v>
      </c>
      <c r="AF45" s="198">
        <f t="shared" si="64"/>
        <v>3713521144.5505548</v>
      </c>
      <c r="AG45" s="198">
        <v>3597624882.7656193</v>
      </c>
      <c r="AH45" s="198">
        <v>115896261.78493564</v>
      </c>
      <c r="AI45" s="198">
        <f t="shared" si="65"/>
        <v>211405437.05516201</v>
      </c>
      <c r="AJ45" s="198">
        <v>183700184.16004416</v>
      </c>
      <c r="AK45" s="198">
        <v>27705252.895117864</v>
      </c>
      <c r="AL45" s="198">
        <f t="shared" si="66"/>
        <v>4253008360.2895904</v>
      </c>
      <c r="AO45" s="195" t="s">
        <v>91</v>
      </c>
      <c r="AP45" s="198">
        <v>28290613.390945774</v>
      </c>
      <c r="AQ45" s="198">
        <f t="shared" si="67"/>
        <v>5770661532.7447081</v>
      </c>
      <c r="AR45" s="198">
        <v>482572373.57209563</v>
      </c>
      <c r="AS45" s="198">
        <f t="shared" si="68"/>
        <v>4983458564.7428083</v>
      </c>
      <c r="AT45" s="198">
        <v>4846208848.2103319</v>
      </c>
      <c r="AU45" s="198">
        <v>137249716.53247625</v>
      </c>
      <c r="AV45" s="198">
        <f t="shared" si="69"/>
        <v>304630594.42980367</v>
      </c>
      <c r="AW45" s="198">
        <v>260554052.70059395</v>
      </c>
      <c r="AX45" s="198">
        <v>44076541.729209736</v>
      </c>
      <c r="AY45" s="198">
        <f t="shared" si="70"/>
        <v>5798952146.1356535</v>
      </c>
    </row>
    <row r="46" spans="1:51">
      <c r="A46" s="227" t="s">
        <v>89</v>
      </c>
      <c r="B46" s="195" t="s">
        <v>92</v>
      </c>
      <c r="C46" s="216">
        <v>93730586.033109173</v>
      </c>
      <c r="D46" s="198">
        <f t="shared" si="11"/>
        <v>3403655156.4110484</v>
      </c>
      <c r="E46" s="198">
        <v>1112708747.7376075</v>
      </c>
      <c r="F46" s="198">
        <f t="shared" si="12"/>
        <v>1939558290.8898673</v>
      </c>
      <c r="G46" s="198">
        <v>1804447678.5760343</v>
      </c>
      <c r="H46" s="198">
        <v>135110612.31383312</v>
      </c>
      <c r="I46" s="198">
        <f t="shared" si="13"/>
        <v>351388117.78357339</v>
      </c>
      <c r="J46" s="198">
        <v>231463769.72531983</v>
      </c>
      <c r="K46" s="198">
        <v>119924348.05825357</v>
      </c>
      <c r="L46" s="198">
        <f t="shared" si="7"/>
        <v>3497385742.4441576</v>
      </c>
      <c r="M46" s="214"/>
      <c r="O46" s="195" t="s">
        <v>92</v>
      </c>
      <c r="P46" s="198">
        <v>237817780.52646297</v>
      </c>
      <c r="Q46" s="198">
        <f t="shared" si="59"/>
        <v>6826123266.8240042</v>
      </c>
      <c r="R46" s="198">
        <v>1905937050.5085931</v>
      </c>
      <c r="S46" s="198">
        <f t="shared" si="60"/>
        <v>3881688616.440618</v>
      </c>
      <c r="T46" s="198">
        <v>3595544192.4910402</v>
      </c>
      <c r="U46" s="198">
        <v>286144423.94957769</v>
      </c>
      <c r="V46" s="198">
        <f t="shared" si="61"/>
        <v>1038497599.8747934</v>
      </c>
      <c r="W46" s="198">
        <v>750380047.00333321</v>
      </c>
      <c r="X46" s="198">
        <v>288117552.8714602</v>
      </c>
      <c r="Y46" s="198">
        <f t="shared" si="62"/>
        <v>7063941047.3504667</v>
      </c>
      <c r="AB46" s="195" t="s">
        <v>92</v>
      </c>
      <c r="AC46" s="198">
        <v>468282812.10329467</v>
      </c>
      <c r="AD46" s="198">
        <f t="shared" si="63"/>
        <v>10501125999.293339</v>
      </c>
      <c r="AE46" s="198">
        <v>3038578329.3774967</v>
      </c>
      <c r="AF46" s="198">
        <f t="shared" si="64"/>
        <v>5829767315.2836409</v>
      </c>
      <c r="AG46" s="198">
        <v>5367024092.9961538</v>
      </c>
      <c r="AH46" s="198">
        <v>462743222.28748661</v>
      </c>
      <c r="AI46" s="198">
        <f t="shared" si="65"/>
        <v>1632780354.6322017</v>
      </c>
      <c r="AJ46" s="198">
        <v>1184712710.0961487</v>
      </c>
      <c r="AK46" s="198">
        <v>448067644.53605294</v>
      </c>
      <c r="AL46" s="198">
        <f t="shared" si="66"/>
        <v>10969408811.396633</v>
      </c>
      <c r="AO46" s="195" t="s">
        <v>92</v>
      </c>
      <c r="AP46" s="198">
        <v>787744920.90110385</v>
      </c>
      <c r="AQ46" s="198">
        <f t="shared" si="67"/>
        <v>14486030132.992208</v>
      </c>
      <c r="AR46" s="198">
        <v>4281009597.5823207</v>
      </c>
      <c r="AS46" s="198">
        <f t="shared" si="68"/>
        <v>7914334657.8446798</v>
      </c>
      <c r="AT46" s="198">
        <v>7273079347.3807497</v>
      </c>
      <c r="AU46" s="198">
        <v>641255310.46393013</v>
      </c>
      <c r="AV46" s="198">
        <f t="shared" si="69"/>
        <v>2290685877.565208</v>
      </c>
      <c r="AW46" s="198">
        <v>1700238292.660862</v>
      </c>
      <c r="AX46" s="198">
        <v>590447584.90434587</v>
      </c>
      <c r="AY46" s="198">
        <f t="shared" si="70"/>
        <v>15273775053.893312</v>
      </c>
    </row>
    <row r="47" spans="1:51">
      <c r="B47" s="236" t="s">
        <v>65</v>
      </c>
      <c r="C47" s="237">
        <f>SUM(C27:C29,C31:C32,C34:C42,C44:C46)</f>
        <v>45825265400.235031</v>
      </c>
      <c r="D47" s="237">
        <f>SUM(D27:D29,D31:D32,D34:D42,D44:D46)</f>
        <v>65264962099.76503</v>
      </c>
      <c r="E47" s="237">
        <f t="shared" ref="E47:L47" si="71">SUM(E27:E29,E31:E32,E34:E42,E44:E46)</f>
        <v>23932824498.528278</v>
      </c>
      <c r="F47" s="237">
        <f t="shared" si="71"/>
        <v>28024229154.106823</v>
      </c>
      <c r="G47" s="237">
        <f t="shared" si="71"/>
        <v>24573074305.038013</v>
      </c>
      <c r="H47" s="237">
        <f t="shared" si="71"/>
        <v>3451154849.0688105</v>
      </c>
      <c r="I47" s="237">
        <f t="shared" si="71"/>
        <v>13307908447.129919</v>
      </c>
      <c r="J47" s="237">
        <f t="shared" si="71"/>
        <v>7321859131.3695965</v>
      </c>
      <c r="K47" s="237">
        <f t="shared" si="71"/>
        <v>5986049315.7603245</v>
      </c>
      <c r="L47" s="237">
        <f t="shared" si="71"/>
        <v>111090227500.00005</v>
      </c>
      <c r="M47" s="229"/>
      <c r="O47" s="236" t="s">
        <v>65</v>
      </c>
      <c r="P47" s="237">
        <f>SUM(P27:P29,P31:P32,P34:P42,P44:P46)</f>
        <v>93177083200.165329</v>
      </c>
      <c r="Q47" s="237">
        <f>SUM(Q27:Q29,Q31:Q32,Q34:Q42,Q44:Q46)</f>
        <v>132851336042.83485</v>
      </c>
      <c r="R47" s="237">
        <f t="shared" ref="R47:Y47" si="72">SUM(R27:R29,R31:R32,R34:R42,R44:R46)</f>
        <v>45559173155.128838</v>
      </c>
      <c r="S47" s="237">
        <f t="shared" si="72"/>
        <v>54146864494.361008</v>
      </c>
      <c r="T47" s="237">
        <f t="shared" si="72"/>
        <v>46799190515.291039</v>
      </c>
      <c r="U47" s="237">
        <f t="shared" si="72"/>
        <v>7347673979.0699787</v>
      </c>
      <c r="V47" s="237">
        <f t="shared" si="72"/>
        <v>33145298393.344994</v>
      </c>
      <c r="W47" s="237">
        <f t="shared" si="72"/>
        <v>21945378338.545021</v>
      </c>
      <c r="X47" s="237">
        <f t="shared" si="72"/>
        <v>11199920054.799971</v>
      </c>
      <c r="Y47" s="237">
        <f t="shared" si="72"/>
        <v>226028419243.00018</v>
      </c>
      <c r="Z47" s="202"/>
      <c r="AB47" s="236" t="s">
        <v>65</v>
      </c>
      <c r="AC47" s="237">
        <f>SUM(AC27:AC29,AC31:AC32,AC34:AC42,AC44:AC46)</f>
        <v>142110083402.86356</v>
      </c>
      <c r="AD47" s="237">
        <f>SUM(AD27:AD29,AD31:AD32,AD34:AD42,AD44:AD46)</f>
        <v>203150663286.3602</v>
      </c>
      <c r="AE47" s="237">
        <f t="shared" ref="AE47:AL47" si="73">SUM(AE27:AE29,AE31:AE32,AE34:AE42,AE44:AE46)</f>
        <v>70197623704.811157</v>
      </c>
      <c r="AF47" s="237">
        <f t="shared" si="73"/>
        <v>81980599990.256241</v>
      </c>
      <c r="AG47" s="237">
        <f t="shared" si="73"/>
        <v>71063593736.351212</v>
      </c>
      <c r="AH47" s="237">
        <f t="shared" si="73"/>
        <v>10917006253.905025</v>
      </c>
      <c r="AI47" s="237">
        <f t="shared" si="73"/>
        <v>50972439591.292816</v>
      </c>
      <c r="AJ47" s="237">
        <f t="shared" si="73"/>
        <v>33666960500.721863</v>
      </c>
      <c r="AK47" s="237">
        <f t="shared" si="73"/>
        <v>17305479090.57095</v>
      </c>
      <c r="AL47" s="237">
        <f t="shared" si="73"/>
        <v>345260746689.22382</v>
      </c>
      <c r="AO47" s="236" t="s">
        <v>65</v>
      </c>
      <c r="AP47" s="237">
        <f>SUM(AP27:AP29,AP31:AP32,AP34:AP42,AP44:AP46)</f>
        <v>189041819880.40591</v>
      </c>
      <c r="AQ47" s="237">
        <f>SUM(AQ27:AQ29,AQ31:AQ32,AQ34:AQ42,AQ44:AQ46)</f>
        <v>278317951242.13116</v>
      </c>
      <c r="AR47" s="237">
        <f t="shared" ref="AR47:AY47" si="74">SUM(AR27:AR29,AR31:AR32,AR34:AR42,AR44:AR46)</f>
        <v>96892699936.991364</v>
      </c>
      <c r="AS47" s="237">
        <f t="shared" si="74"/>
        <v>110972909419.62622</v>
      </c>
      <c r="AT47" s="237">
        <f t="shared" si="74"/>
        <v>96618643482.77684</v>
      </c>
      <c r="AU47" s="237">
        <f t="shared" si="74"/>
        <v>14354265936.849384</v>
      </c>
      <c r="AV47" s="237">
        <f t="shared" si="74"/>
        <v>70452341885.513535</v>
      </c>
      <c r="AW47" s="237">
        <f t="shared" si="74"/>
        <v>46387229727.527603</v>
      </c>
      <c r="AX47" s="237">
        <f t="shared" si="74"/>
        <v>24065112157.985912</v>
      </c>
      <c r="AY47" s="237">
        <f t="shared" si="74"/>
        <v>467359771122.53699</v>
      </c>
    </row>
    <row r="48" spans="1:51">
      <c r="B48" s="199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30"/>
      <c r="Z48" s="202"/>
    </row>
    <row r="49" spans="1:44">
      <c r="B49" s="203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31"/>
      <c r="AP49" s="205"/>
    </row>
    <row r="50" spans="1:44">
      <c r="B50" s="203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30"/>
      <c r="AQ50" s="203" t="s">
        <v>105</v>
      </c>
      <c r="AR50" s="195" t="s">
        <v>106</v>
      </c>
    </row>
    <row r="51" spans="1:44">
      <c r="AO51" s="241" t="s">
        <v>83</v>
      </c>
      <c r="AP51" s="242">
        <f>SUMIF($A$27:$A$46,$B101,AP$27:AP$46)</f>
        <v>125776654037</v>
      </c>
      <c r="AQ51" s="242">
        <f>[29]Sheet1!J8*1000000</f>
        <v>122632000000</v>
      </c>
      <c r="AR51" s="242">
        <f>AP51-AQ51</f>
        <v>3144654037</v>
      </c>
    </row>
    <row r="52" spans="1:44" ht="21" hidden="1" outlineLevel="1">
      <c r="A52" s="225" t="s">
        <v>103</v>
      </c>
      <c r="AO52" s="240" t="s">
        <v>87</v>
      </c>
      <c r="AP52" s="202">
        <f>SUMIF($A$27:$A$46,$B102,AP$27:AP$46)</f>
        <v>49503828169.144691</v>
      </c>
      <c r="AQ52" s="202">
        <f>[29]Sheet1!J12*1000000</f>
        <v>48245000000</v>
      </c>
      <c r="AR52" s="202">
        <f>AP52-AQ52</f>
        <v>1258828169.1446915</v>
      </c>
    </row>
    <row r="53" spans="1:44" hidden="1" outlineLevel="1">
      <c r="B53" s="196" t="s">
        <v>57</v>
      </c>
      <c r="C53" s="196" t="s">
        <v>9</v>
      </c>
      <c r="D53" s="197" t="s">
        <v>58</v>
      </c>
      <c r="E53" s="196" t="s">
        <v>1</v>
      </c>
      <c r="F53" s="197" t="s">
        <v>59</v>
      </c>
      <c r="G53" s="196" t="s">
        <v>60</v>
      </c>
      <c r="H53" s="196" t="s">
        <v>61</v>
      </c>
      <c r="I53" s="196" t="s">
        <v>62</v>
      </c>
      <c r="J53" s="196" t="s">
        <v>63</v>
      </c>
      <c r="K53" s="196" t="s">
        <v>64</v>
      </c>
      <c r="L53" s="196" t="s">
        <v>65</v>
      </c>
      <c r="M53" s="228"/>
      <c r="AO53" s="240" t="s">
        <v>89</v>
      </c>
      <c r="AP53" s="202">
        <f>SUMIF($A$27:$A$46,$B103,AP$27:AP$46)</f>
        <v>13761337674.261221</v>
      </c>
      <c r="AQ53" s="202">
        <f>[29]Sheet1!J13*1000000</f>
        <v>12578000000</v>
      </c>
      <c r="AR53" s="202">
        <f>AP53-AQ53</f>
        <v>1183337674.2612209</v>
      </c>
    </row>
    <row r="54" spans="1:44" hidden="1" outlineLevel="1">
      <c r="B54" s="195" t="s">
        <v>66</v>
      </c>
      <c r="C54" s="198" t="e">
        <f>C3-C27</f>
        <v>#VALUE!</v>
      </c>
      <c r="D54" s="198" t="e">
        <f t="shared" ref="D54:K54" si="75">D3-D27</f>
        <v>#VALUE!</v>
      </c>
      <c r="E54" s="198" t="e">
        <f t="shared" si="75"/>
        <v>#VALUE!</v>
      </c>
      <c r="F54" s="198" t="e">
        <f t="shared" si="75"/>
        <v>#VALUE!</v>
      </c>
      <c r="G54" s="198" t="e">
        <f t="shared" si="75"/>
        <v>#VALUE!</v>
      </c>
      <c r="H54" s="198" t="e">
        <f t="shared" si="75"/>
        <v>#VALUE!</v>
      </c>
      <c r="I54" s="198" t="e">
        <f t="shared" si="75"/>
        <v>#VALUE!</v>
      </c>
      <c r="J54" s="198" t="e">
        <f t="shared" si="75"/>
        <v>#VALUE!</v>
      </c>
      <c r="K54" s="198" t="e">
        <f t="shared" si="75"/>
        <v>#VALUE!</v>
      </c>
      <c r="L54" s="198" t="e">
        <f t="shared" ref="L54:L70" si="76">SUM(C54:D54)</f>
        <v>#VALUE!</v>
      </c>
      <c r="M54" s="214"/>
      <c r="AO54" s="195" t="s">
        <v>107</v>
      </c>
      <c r="AP54" s="202">
        <f>SUM(AP51:AP53)</f>
        <v>189041819880.40591</v>
      </c>
      <c r="AQ54" s="202">
        <f>SUM(AQ51:AQ53)</f>
        <v>183455000000</v>
      </c>
      <c r="AR54" s="202">
        <f>AP54-AQ54</f>
        <v>5586819880.4059143</v>
      </c>
    </row>
    <row r="55" spans="1:44" hidden="1" outlineLevel="1">
      <c r="B55" s="195" t="s">
        <v>67</v>
      </c>
      <c r="C55" s="198" t="e">
        <f t="shared" ref="C55:K56" si="77">C4-C28</f>
        <v>#VALUE!</v>
      </c>
      <c r="D55" s="198" t="e">
        <f t="shared" si="77"/>
        <v>#VALUE!</v>
      </c>
      <c r="E55" s="198" t="e">
        <f t="shared" si="77"/>
        <v>#VALUE!</v>
      </c>
      <c r="F55" s="198" t="e">
        <f t="shared" si="77"/>
        <v>#VALUE!</v>
      </c>
      <c r="G55" s="198" t="e">
        <f t="shared" si="77"/>
        <v>#VALUE!</v>
      </c>
      <c r="H55" s="198" t="e">
        <f t="shared" si="77"/>
        <v>#VALUE!</v>
      </c>
      <c r="I55" s="198" t="e">
        <f t="shared" si="77"/>
        <v>#VALUE!</v>
      </c>
      <c r="J55" s="198" t="e">
        <f t="shared" si="77"/>
        <v>#VALUE!</v>
      </c>
      <c r="K55" s="198" t="e">
        <f t="shared" si="77"/>
        <v>#VALUE!</v>
      </c>
      <c r="L55" s="198" t="e">
        <f t="shared" si="76"/>
        <v>#VALUE!</v>
      </c>
      <c r="M55" s="214"/>
    </row>
    <row r="56" spans="1:44" hidden="1" outlineLevel="1">
      <c r="B56" s="195" t="s">
        <v>68</v>
      </c>
      <c r="C56" s="198" t="e">
        <f t="shared" si="77"/>
        <v>#VALUE!</v>
      </c>
      <c r="D56" s="198" t="e">
        <f t="shared" si="77"/>
        <v>#VALUE!</v>
      </c>
      <c r="E56" s="198" t="e">
        <f t="shared" si="77"/>
        <v>#VALUE!</v>
      </c>
      <c r="F56" s="198" t="e">
        <f t="shared" si="77"/>
        <v>#VALUE!</v>
      </c>
      <c r="G56" s="198" t="e">
        <f t="shared" si="77"/>
        <v>#VALUE!</v>
      </c>
      <c r="H56" s="198" t="e">
        <f t="shared" si="77"/>
        <v>#VALUE!</v>
      </c>
      <c r="I56" s="198" t="e">
        <f t="shared" si="77"/>
        <v>#VALUE!</v>
      </c>
      <c r="J56" s="198" t="e">
        <f t="shared" si="77"/>
        <v>#VALUE!</v>
      </c>
      <c r="K56" s="198" t="e">
        <f t="shared" si="77"/>
        <v>#VALUE!</v>
      </c>
      <c r="L56" s="198" t="e">
        <f t="shared" si="76"/>
        <v>#VALUE!</v>
      </c>
      <c r="M56" s="214"/>
      <c r="AO56" s="243" t="s">
        <v>66</v>
      </c>
      <c r="AP56" s="244">
        <f>AP27</f>
        <v>50599786999</v>
      </c>
      <c r="AQ56" s="242">
        <f>[29]Sheet1!J4*1000000</f>
        <v>48719000000</v>
      </c>
      <c r="AR56" s="242">
        <f>AP56-AQ56</f>
        <v>1880786999</v>
      </c>
    </row>
    <row r="57" spans="1:44" hidden="1" outlineLevel="1">
      <c r="B57" s="195" t="s">
        <v>69</v>
      </c>
      <c r="C57" s="198" t="e">
        <f t="shared" ref="C57:K58" si="78">C6-C31</f>
        <v>#VALUE!</v>
      </c>
      <c r="D57" s="198" t="e">
        <f t="shared" si="78"/>
        <v>#VALUE!</v>
      </c>
      <c r="E57" s="198" t="e">
        <f t="shared" si="78"/>
        <v>#VALUE!</v>
      </c>
      <c r="F57" s="198" t="e">
        <f t="shared" si="78"/>
        <v>#VALUE!</v>
      </c>
      <c r="G57" s="198" t="e">
        <f t="shared" si="78"/>
        <v>#VALUE!</v>
      </c>
      <c r="H57" s="198" t="e">
        <f t="shared" si="78"/>
        <v>#VALUE!</v>
      </c>
      <c r="I57" s="198" t="e">
        <f t="shared" si="78"/>
        <v>#VALUE!</v>
      </c>
      <c r="J57" s="198" t="e">
        <f t="shared" si="78"/>
        <v>#VALUE!</v>
      </c>
      <c r="K57" s="198" t="e">
        <f t="shared" si="78"/>
        <v>#VALUE!</v>
      </c>
      <c r="L57" s="198" t="e">
        <f t="shared" si="76"/>
        <v>#VALUE!</v>
      </c>
      <c r="M57" s="214"/>
      <c r="AO57" s="250" t="s">
        <v>67</v>
      </c>
      <c r="AP57" s="251">
        <f>AP28</f>
        <v>36563290074</v>
      </c>
      <c r="AQ57" s="252">
        <f>[29]Sheet1!J5*1000000</f>
        <v>35330000000</v>
      </c>
      <c r="AR57" s="252">
        <f>AP57-AQ57</f>
        <v>1233290074</v>
      </c>
    </row>
    <row r="58" spans="1:44" hidden="1" outlineLevel="1">
      <c r="B58" s="195" t="s">
        <v>70</v>
      </c>
      <c r="C58" s="198" t="e">
        <f t="shared" si="78"/>
        <v>#VALUE!</v>
      </c>
      <c r="D58" s="198" t="e">
        <f t="shared" si="78"/>
        <v>#VALUE!</v>
      </c>
      <c r="E58" s="198" t="e">
        <f t="shared" si="78"/>
        <v>#VALUE!</v>
      </c>
      <c r="F58" s="198" t="e">
        <f t="shared" si="78"/>
        <v>#VALUE!</v>
      </c>
      <c r="G58" s="198" t="e">
        <f t="shared" si="78"/>
        <v>#VALUE!</v>
      </c>
      <c r="H58" s="198" t="e">
        <f t="shared" si="78"/>
        <v>#VALUE!</v>
      </c>
      <c r="I58" s="198" t="e">
        <f t="shared" si="78"/>
        <v>#VALUE!</v>
      </c>
      <c r="J58" s="198" t="e">
        <f t="shared" si="78"/>
        <v>#VALUE!</v>
      </c>
      <c r="K58" s="198" t="e">
        <f t="shared" si="78"/>
        <v>#VALUE!</v>
      </c>
      <c r="L58" s="198" t="e">
        <f t="shared" si="76"/>
        <v>#VALUE!</v>
      </c>
      <c r="M58" s="214"/>
      <c r="AO58" s="247" t="s">
        <v>108</v>
      </c>
      <c r="AP58" s="244">
        <f>AP29</f>
        <v>17658338090</v>
      </c>
      <c r="AQ58" s="242">
        <f>[29]Sheet1!J6*1000000</f>
        <v>17858000000</v>
      </c>
      <c r="AR58" s="242">
        <f>AP58-AQ58</f>
        <v>-199661910</v>
      </c>
    </row>
    <row r="59" spans="1:44" hidden="1" outlineLevel="1">
      <c r="B59" s="195" t="s">
        <v>4</v>
      </c>
      <c r="C59" s="198" t="e">
        <f t="shared" ref="C59:K67" si="79">C8-C34</f>
        <v>#VALUE!</v>
      </c>
      <c r="D59" s="198" t="e">
        <f t="shared" si="79"/>
        <v>#VALUE!</v>
      </c>
      <c r="E59" s="198" t="e">
        <f t="shared" si="79"/>
        <v>#VALUE!</v>
      </c>
      <c r="F59" s="198" t="e">
        <f t="shared" si="79"/>
        <v>#VALUE!</v>
      </c>
      <c r="G59" s="198" t="e">
        <f t="shared" si="79"/>
        <v>#VALUE!</v>
      </c>
      <c r="H59" s="198" t="e">
        <f t="shared" si="79"/>
        <v>#VALUE!</v>
      </c>
      <c r="I59" s="198" t="e">
        <f t="shared" si="79"/>
        <v>#VALUE!</v>
      </c>
      <c r="J59" s="198" t="e">
        <f t="shared" si="79"/>
        <v>#VALUE!</v>
      </c>
      <c r="K59" s="198" t="e">
        <f t="shared" si="79"/>
        <v>#VALUE!</v>
      </c>
      <c r="L59" s="198" t="e">
        <f t="shared" si="76"/>
        <v>#VALUE!</v>
      </c>
      <c r="M59" s="214"/>
      <c r="AO59" s="243" t="s">
        <v>109</v>
      </c>
      <c r="AP59" s="244">
        <f>AP31+AP32</f>
        <v>20955238874</v>
      </c>
      <c r="AQ59" s="242">
        <f>[29]Sheet1!J7*1000000</f>
        <v>20725000000</v>
      </c>
      <c r="AR59" s="242">
        <f>AP59-AQ59</f>
        <v>230238874</v>
      </c>
    </row>
    <row r="60" spans="1:44" hidden="1" outlineLevel="1">
      <c r="B60" s="195" t="s">
        <v>71</v>
      </c>
      <c r="C60" s="198" t="e">
        <f t="shared" si="79"/>
        <v>#VALUE!</v>
      </c>
      <c r="D60" s="198" t="e">
        <f t="shared" si="79"/>
        <v>#VALUE!</v>
      </c>
      <c r="E60" s="198" t="e">
        <f t="shared" si="79"/>
        <v>#VALUE!</v>
      </c>
      <c r="F60" s="198" t="e">
        <f t="shared" si="79"/>
        <v>#VALUE!</v>
      </c>
      <c r="G60" s="198" t="e">
        <f t="shared" si="79"/>
        <v>#VALUE!</v>
      </c>
      <c r="H60" s="198" t="e">
        <f t="shared" si="79"/>
        <v>#VALUE!</v>
      </c>
      <c r="I60" s="198" t="e">
        <f t="shared" si="79"/>
        <v>#VALUE!</v>
      </c>
      <c r="J60" s="198" t="e">
        <f t="shared" si="79"/>
        <v>#VALUE!</v>
      </c>
      <c r="K60" s="198" t="e">
        <f t="shared" si="79"/>
        <v>#VALUE!</v>
      </c>
      <c r="L60" s="198" t="e">
        <f t="shared" si="76"/>
        <v>#VALUE!</v>
      </c>
      <c r="M60" s="214"/>
    </row>
    <row r="61" spans="1:44" hidden="1" outlineLevel="1">
      <c r="B61" s="195" t="s">
        <v>72</v>
      </c>
      <c r="C61" s="198" t="e">
        <f t="shared" si="79"/>
        <v>#VALUE!</v>
      </c>
      <c r="D61" s="198" t="e">
        <f t="shared" si="79"/>
        <v>#VALUE!</v>
      </c>
      <c r="E61" s="198" t="e">
        <f t="shared" si="79"/>
        <v>#VALUE!</v>
      </c>
      <c r="F61" s="198" t="e">
        <f t="shared" si="79"/>
        <v>#VALUE!</v>
      </c>
      <c r="G61" s="198" t="e">
        <f t="shared" si="79"/>
        <v>#VALUE!</v>
      </c>
      <c r="H61" s="198" t="e">
        <f t="shared" si="79"/>
        <v>#VALUE!</v>
      </c>
      <c r="I61" s="198" t="e">
        <f t="shared" si="79"/>
        <v>#VALUE!</v>
      </c>
      <c r="J61" s="198" t="e">
        <f t="shared" si="79"/>
        <v>#VALUE!</v>
      </c>
      <c r="K61" s="198" t="e">
        <f t="shared" si="79"/>
        <v>#VALUE!</v>
      </c>
      <c r="L61" s="198" t="e">
        <f t="shared" si="76"/>
        <v>#VALUE!</v>
      </c>
      <c r="M61" s="214"/>
    </row>
    <row r="62" spans="1:44" hidden="1" outlineLevel="1">
      <c r="B62" s="195" t="s">
        <v>73</v>
      </c>
      <c r="C62" s="198" t="e">
        <f t="shared" si="79"/>
        <v>#VALUE!</v>
      </c>
      <c r="D62" s="198" t="e">
        <f t="shared" si="79"/>
        <v>#VALUE!</v>
      </c>
      <c r="E62" s="198" t="e">
        <f t="shared" si="79"/>
        <v>#VALUE!</v>
      </c>
      <c r="F62" s="198" t="e">
        <f t="shared" si="79"/>
        <v>#VALUE!</v>
      </c>
      <c r="G62" s="198" t="e">
        <f t="shared" si="79"/>
        <v>#VALUE!</v>
      </c>
      <c r="H62" s="198" t="e">
        <f t="shared" si="79"/>
        <v>#VALUE!</v>
      </c>
      <c r="I62" s="198" t="e">
        <f t="shared" si="79"/>
        <v>#VALUE!</v>
      </c>
      <c r="J62" s="198" t="e">
        <f t="shared" si="79"/>
        <v>#VALUE!</v>
      </c>
      <c r="K62" s="198" t="e">
        <f t="shared" si="79"/>
        <v>#VALUE!</v>
      </c>
      <c r="L62" s="198" t="e">
        <f t="shared" si="76"/>
        <v>#VALUE!</v>
      </c>
      <c r="M62" s="214"/>
    </row>
    <row r="63" spans="1:44" hidden="1" outlineLevel="1">
      <c r="B63" s="195" t="s">
        <v>74</v>
      </c>
      <c r="C63" s="198" t="e">
        <f t="shared" si="79"/>
        <v>#VALUE!</v>
      </c>
      <c r="D63" s="198" t="e">
        <f t="shared" si="79"/>
        <v>#VALUE!</v>
      </c>
      <c r="E63" s="198" t="e">
        <f t="shared" si="79"/>
        <v>#VALUE!</v>
      </c>
      <c r="F63" s="198" t="e">
        <f t="shared" si="79"/>
        <v>#VALUE!</v>
      </c>
      <c r="G63" s="198" t="e">
        <f t="shared" si="79"/>
        <v>#VALUE!</v>
      </c>
      <c r="H63" s="198" t="e">
        <f t="shared" si="79"/>
        <v>#VALUE!</v>
      </c>
      <c r="I63" s="198" t="e">
        <f t="shared" si="79"/>
        <v>#VALUE!</v>
      </c>
      <c r="J63" s="198" t="e">
        <f t="shared" si="79"/>
        <v>#VALUE!</v>
      </c>
      <c r="K63" s="198" t="e">
        <f t="shared" si="79"/>
        <v>#VALUE!</v>
      </c>
      <c r="L63" s="198" t="e">
        <f t="shared" si="76"/>
        <v>#VALUE!</v>
      </c>
      <c r="M63" s="214"/>
    </row>
    <row r="64" spans="1:44" hidden="1" outlineLevel="1">
      <c r="B64" s="195" t="s">
        <v>76</v>
      </c>
      <c r="C64" s="198" t="e">
        <f t="shared" si="79"/>
        <v>#VALUE!</v>
      </c>
      <c r="D64" s="198" t="e">
        <f t="shared" si="79"/>
        <v>#VALUE!</v>
      </c>
      <c r="E64" s="198" t="e">
        <f t="shared" si="79"/>
        <v>#VALUE!</v>
      </c>
      <c r="F64" s="198" t="e">
        <f t="shared" si="79"/>
        <v>#VALUE!</v>
      </c>
      <c r="G64" s="198" t="e">
        <f t="shared" si="79"/>
        <v>#VALUE!</v>
      </c>
      <c r="H64" s="198" t="e">
        <f t="shared" si="79"/>
        <v>#VALUE!</v>
      </c>
      <c r="I64" s="198" t="e">
        <f t="shared" si="79"/>
        <v>#VALUE!</v>
      </c>
      <c r="J64" s="198" t="e">
        <f t="shared" si="79"/>
        <v>#VALUE!</v>
      </c>
      <c r="K64" s="198" t="e">
        <f t="shared" si="79"/>
        <v>#VALUE!</v>
      </c>
      <c r="L64" s="198" t="e">
        <f t="shared" si="76"/>
        <v>#VALUE!</v>
      </c>
      <c r="M64" s="214"/>
    </row>
    <row r="65" spans="1:13" hidden="1" outlineLevel="1">
      <c r="B65" s="195" t="s">
        <v>78</v>
      </c>
      <c r="C65" s="198" t="e">
        <f t="shared" si="79"/>
        <v>#VALUE!</v>
      </c>
      <c r="D65" s="198" t="e">
        <f t="shared" si="79"/>
        <v>#VALUE!</v>
      </c>
      <c r="E65" s="198" t="e">
        <f t="shared" si="79"/>
        <v>#VALUE!</v>
      </c>
      <c r="F65" s="198" t="e">
        <f t="shared" si="79"/>
        <v>#VALUE!</v>
      </c>
      <c r="G65" s="198" t="e">
        <f t="shared" si="79"/>
        <v>#VALUE!</v>
      </c>
      <c r="H65" s="198" t="e">
        <f t="shared" si="79"/>
        <v>#VALUE!</v>
      </c>
      <c r="I65" s="198" t="e">
        <f t="shared" si="79"/>
        <v>#VALUE!</v>
      </c>
      <c r="J65" s="198" t="e">
        <f t="shared" si="79"/>
        <v>#VALUE!</v>
      </c>
      <c r="K65" s="198" t="e">
        <f t="shared" si="79"/>
        <v>#VALUE!</v>
      </c>
      <c r="L65" s="198" t="e">
        <f t="shared" si="76"/>
        <v>#VALUE!</v>
      </c>
      <c r="M65" s="214"/>
    </row>
    <row r="66" spans="1:13" hidden="1" outlineLevel="1">
      <c r="B66" s="195" t="s">
        <v>77</v>
      </c>
      <c r="C66" s="198" t="e">
        <f t="shared" si="79"/>
        <v>#VALUE!</v>
      </c>
      <c r="D66" s="198" t="e">
        <f t="shared" si="79"/>
        <v>#VALUE!</v>
      </c>
      <c r="E66" s="198" t="e">
        <f t="shared" si="79"/>
        <v>#VALUE!</v>
      </c>
      <c r="F66" s="198" t="e">
        <f t="shared" si="79"/>
        <v>#VALUE!</v>
      </c>
      <c r="G66" s="198" t="e">
        <f t="shared" si="79"/>
        <v>#VALUE!</v>
      </c>
      <c r="H66" s="198" t="e">
        <f t="shared" si="79"/>
        <v>#VALUE!</v>
      </c>
      <c r="I66" s="198" t="e">
        <f t="shared" si="79"/>
        <v>#VALUE!</v>
      </c>
      <c r="J66" s="198" t="e">
        <f t="shared" si="79"/>
        <v>#VALUE!</v>
      </c>
      <c r="K66" s="198" t="e">
        <f t="shared" si="79"/>
        <v>#VALUE!</v>
      </c>
      <c r="L66" s="198" t="e">
        <f t="shared" si="76"/>
        <v>#VALUE!</v>
      </c>
      <c r="M66" s="214"/>
    </row>
    <row r="67" spans="1:13" hidden="1" outlineLevel="1">
      <c r="B67" s="195" t="s">
        <v>75</v>
      </c>
      <c r="C67" s="198" t="e">
        <f t="shared" si="79"/>
        <v>#VALUE!</v>
      </c>
      <c r="D67" s="198" t="e">
        <f t="shared" si="79"/>
        <v>#VALUE!</v>
      </c>
      <c r="E67" s="198" t="e">
        <f t="shared" si="79"/>
        <v>#VALUE!</v>
      </c>
      <c r="F67" s="198" t="e">
        <f t="shared" si="79"/>
        <v>#VALUE!</v>
      </c>
      <c r="G67" s="198" t="e">
        <f t="shared" si="79"/>
        <v>#VALUE!</v>
      </c>
      <c r="H67" s="198" t="e">
        <f t="shared" si="79"/>
        <v>#VALUE!</v>
      </c>
      <c r="I67" s="198" t="e">
        <f t="shared" si="79"/>
        <v>#VALUE!</v>
      </c>
      <c r="J67" s="198" t="e">
        <f t="shared" si="79"/>
        <v>#VALUE!</v>
      </c>
      <c r="K67" s="198" t="e">
        <f t="shared" si="79"/>
        <v>#VALUE!</v>
      </c>
      <c r="L67" s="198" t="e">
        <f t="shared" si="76"/>
        <v>#VALUE!</v>
      </c>
      <c r="M67" s="214"/>
    </row>
    <row r="68" spans="1:13" hidden="1" outlineLevel="1">
      <c r="B68" s="195" t="s">
        <v>90</v>
      </c>
      <c r="C68" s="198" t="e">
        <f t="shared" ref="C68:K70" si="80">C17-C44</f>
        <v>#VALUE!</v>
      </c>
      <c r="D68" s="198" t="e">
        <f t="shared" si="80"/>
        <v>#VALUE!</v>
      </c>
      <c r="E68" s="198" t="e">
        <f t="shared" si="80"/>
        <v>#VALUE!</v>
      </c>
      <c r="F68" s="198" t="e">
        <f t="shared" si="80"/>
        <v>#VALUE!</v>
      </c>
      <c r="G68" s="198" t="e">
        <f t="shared" si="80"/>
        <v>#VALUE!</v>
      </c>
      <c r="H68" s="198" t="e">
        <f t="shared" si="80"/>
        <v>#VALUE!</v>
      </c>
      <c r="I68" s="198" t="e">
        <f t="shared" si="80"/>
        <v>#VALUE!</v>
      </c>
      <c r="J68" s="198" t="e">
        <f t="shared" si="80"/>
        <v>#VALUE!</v>
      </c>
      <c r="K68" s="198" t="e">
        <f t="shared" si="80"/>
        <v>#VALUE!</v>
      </c>
      <c r="L68" s="198" t="e">
        <f t="shared" si="76"/>
        <v>#VALUE!</v>
      </c>
      <c r="M68" s="214"/>
    </row>
    <row r="69" spans="1:13" hidden="1" outlineLevel="1">
      <c r="B69" s="195" t="s">
        <v>91</v>
      </c>
      <c r="C69" s="198" t="e">
        <f t="shared" si="80"/>
        <v>#VALUE!</v>
      </c>
      <c r="D69" s="198" t="e">
        <f t="shared" si="80"/>
        <v>#VALUE!</v>
      </c>
      <c r="E69" s="198" t="e">
        <f t="shared" si="80"/>
        <v>#VALUE!</v>
      </c>
      <c r="F69" s="198" t="e">
        <f t="shared" si="80"/>
        <v>#VALUE!</v>
      </c>
      <c r="G69" s="198" t="e">
        <f t="shared" si="80"/>
        <v>#VALUE!</v>
      </c>
      <c r="H69" s="198" t="e">
        <f t="shared" si="80"/>
        <v>#VALUE!</v>
      </c>
      <c r="I69" s="198" t="e">
        <f t="shared" si="80"/>
        <v>#VALUE!</v>
      </c>
      <c r="J69" s="198" t="e">
        <f t="shared" si="80"/>
        <v>#VALUE!</v>
      </c>
      <c r="K69" s="198" t="e">
        <f t="shared" si="80"/>
        <v>#VALUE!</v>
      </c>
      <c r="L69" s="198" t="e">
        <f t="shared" si="76"/>
        <v>#VALUE!</v>
      </c>
      <c r="M69" s="214"/>
    </row>
    <row r="70" spans="1:13" hidden="1" outlineLevel="1">
      <c r="B70" s="195" t="s">
        <v>92</v>
      </c>
      <c r="C70" s="198" t="e">
        <f t="shared" si="80"/>
        <v>#VALUE!</v>
      </c>
      <c r="D70" s="198" t="e">
        <f t="shared" si="80"/>
        <v>#VALUE!</v>
      </c>
      <c r="E70" s="198" t="e">
        <f t="shared" si="80"/>
        <v>#VALUE!</v>
      </c>
      <c r="F70" s="198" t="e">
        <f t="shared" si="80"/>
        <v>#VALUE!</v>
      </c>
      <c r="G70" s="198" t="e">
        <f t="shared" si="80"/>
        <v>#VALUE!</v>
      </c>
      <c r="H70" s="198" t="e">
        <f t="shared" si="80"/>
        <v>#VALUE!</v>
      </c>
      <c r="I70" s="198" t="e">
        <f t="shared" si="80"/>
        <v>#VALUE!</v>
      </c>
      <c r="J70" s="198" t="e">
        <f t="shared" si="80"/>
        <v>#VALUE!</v>
      </c>
      <c r="K70" s="198" t="e">
        <f t="shared" si="80"/>
        <v>#VALUE!</v>
      </c>
      <c r="L70" s="198" t="e">
        <f t="shared" si="76"/>
        <v>#VALUE!</v>
      </c>
      <c r="M70" s="214"/>
    </row>
    <row r="71" spans="1:13" hidden="1" outlineLevel="1">
      <c r="B71" s="200" t="s">
        <v>65</v>
      </c>
      <c r="C71" s="201" t="e">
        <f>SUM(C54:C70)</f>
        <v>#VALUE!</v>
      </c>
      <c r="D71" s="201" t="e">
        <f t="shared" ref="D71:K71" si="81">SUM(D54:D70)</f>
        <v>#VALUE!</v>
      </c>
      <c r="E71" s="201" t="e">
        <f t="shared" si="81"/>
        <v>#VALUE!</v>
      </c>
      <c r="F71" s="201" t="e">
        <f t="shared" si="81"/>
        <v>#VALUE!</v>
      </c>
      <c r="G71" s="201" t="e">
        <f t="shared" si="81"/>
        <v>#VALUE!</v>
      </c>
      <c r="H71" s="201" t="e">
        <f t="shared" si="81"/>
        <v>#VALUE!</v>
      </c>
      <c r="I71" s="201" t="e">
        <f t="shared" si="81"/>
        <v>#VALUE!</v>
      </c>
      <c r="J71" s="201" t="e">
        <f t="shared" si="81"/>
        <v>#VALUE!</v>
      </c>
      <c r="K71" s="201" t="e">
        <f t="shared" si="81"/>
        <v>#VALUE!</v>
      </c>
      <c r="L71" s="201" t="e">
        <f>SUM(L54:L70)</f>
        <v>#VALUE!</v>
      </c>
      <c r="M71" s="229"/>
    </row>
    <row r="72" spans="1:13" hidden="1" outlineLevel="1"/>
    <row r="73" spans="1:13" hidden="1" outlineLevel="1">
      <c r="B73" s="203" t="s">
        <v>80</v>
      </c>
      <c r="C73" s="204" t="e">
        <f>C71/$L71</f>
        <v>#VALUE!</v>
      </c>
      <c r="D73" s="204" t="e">
        <f t="shared" ref="D73:L73" si="82">D71/$L71</f>
        <v>#VALUE!</v>
      </c>
      <c r="E73" s="204" t="e">
        <f>E71/$L71</f>
        <v>#VALUE!</v>
      </c>
      <c r="F73" s="204" t="e">
        <f t="shared" si="82"/>
        <v>#VALUE!</v>
      </c>
      <c r="G73" s="204" t="e">
        <f t="shared" si="82"/>
        <v>#VALUE!</v>
      </c>
      <c r="H73" s="204" t="e">
        <f t="shared" si="82"/>
        <v>#VALUE!</v>
      </c>
      <c r="I73" s="204" t="e">
        <f t="shared" si="82"/>
        <v>#VALUE!</v>
      </c>
      <c r="J73" s="204" t="e">
        <f t="shared" si="82"/>
        <v>#VALUE!</v>
      </c>
      <c r="K73" s="204" t="e">
        <f t="shared" si="82"/>
        <v>#VALUE!</v>
      </c>
      <c r="L73" s="204" t="e">
        <f t="shared" si="82"/>
        <v>#VALUE!</v>
      </c>
      <c r="M73" s="231"/>
    </row>
    <row r="74" spans="1:13" hidden="1" outlineLevel="1">
      <c r="B74" s="203" t="s">
        <v>93</v>
      </c>
      <c r="C74" s="205" t="e">
        <f>SUM(C63:C67,C61)</f>
        <v>#VALUE!</v>
      </c>
      <c r="D74" s="205" t="e">
        <f>SUM(D63:D67,D61)</f>
        <v>#VALUE!</v>
      </c>
      <c r="E74" s="205" t="e">
        <f t="shared" ref="E74:K74" si="83">SUM(E63:E67,E61)</f>
        <v>#VALUE!</v>
      </c>
      <c r="F74" s="205" t="e">
        <f t="shared" si="83"/>
        <v>#VALUE!</v>
      </c>
      <c r="G74" s="205" t="e">
        <f t="shared" si="83"/>
        <v>#VALUE!</v>
      </c>
      <c r="H74" s="205" t="e">
        <f t="shared" si="83"/>
        <v>#VALUE!</v>
      </c>
      <c r="I74" s="205" t="e">
        <f t="shared" si="83"/>
        <v>#VALUE!</v>
      </c>
      <c r="J74" s="205" t="e">
        <f t="shared" si="83"/>
        <v>#VALUE!</v>
      </c>
      <c r="K74" s="205" t="e">
        <f t="shared" si="83"/>
        <v>#VALUE!</v>
      </c>
      <c r="L74" s="205" t="e">
        <f>SUM(L63:L67,L61)</f>
        <v>#VALUE!</v>
      </c>
      <c r="M74" s="230"/>
    </row>
    <row r="75" spans="1:13" hidden="1" outlineLevel="1"/>
    <row r="76" spans="1:13" ht="21" hidden="1" outlineLevel="1">
      <c r="A76" s="225" t="s">
        <v>104</v>
      </c>
    </row>
    <row r="77" spans="1:13" hidden="1" outlineLevel="1">
      <c r="B77" s="196" t="s">
        <v>57</v>
      </c>
      <c r="C77" s="196" t="s">
        <v>9</v>
      </c>
      <c r="D77" s="197" t="s">
        <v>58</v>
      </c>
      <c r="E77" s="196" t="s">
        <v>1</v>
      </c>
      <c r="F77" s="197" t="s">
        <v>59</v>
      </c>
      <c r="G77" s="196" t="s">
        <v>60</v>
      </c>
      <c r="H77" s="196" t="s">
        <v>61</v>
      </c>
      <c r="I77" s="196" t="s">
        <v>62</v>
      </c>
      <c r="J77" s="196" t="s">
        <v>63</v>
      </c>
      <c r="K77" s="196" t="s">
        <v>64</v>
      </c>
      <c r="L77" s="196" t="s">
        <v>65</v>
      </c>
      <c r="M77" s="228"/>
    </row>
    <row r="78" spans="1:13" hidden="1" outlineLevel="1">
      <c r="B78" s="195" t="s">
        <v>66</v>
      </c>
      <c r="C78" s="206">
        <f t="shared" ref="C78:L80" si="84">IFERROR(C54/C27,0)</f>
        <v>0</v>
      </c>
      <c r="D78" s="206">
        <f t="shared" si="84"/>
        <v>0</v>
      </c>
      <c r="E78" s="206">
        <f t="shared" si="84"/>
        <v>0</v>
      </c>
      <c r="F78" s="206">
        <f t="shared" si="84"/>
        <v>0</v>
      </c>
      <c r="G78" s="206">
        <f t="shared" si="84"/>
        <v>0</v>
      </c>
      <c r="H78" s="206">
        <f t="shared" si="84"/>
        <v>0</v>
      </c>
      <c r="I78" s="206">
        <f t="shared" si="84"/>
        <v>0</v>
      </c>
      <c r="J78" s="206">
        <f t="shared" si="84"/>
        <v>0</v>
      </c>
      <c r="K78" s="206">
        <f t="shared" si="84"/>
        <v>0</v>
      </c>
      <c r="L78" s="206">
        <f t="shared" si="84"/>
        <v>0</v>
      </c>
      <c r="M78" s="238"/>
    </row>
    <row r="79" spans="1:13" hidden="1" outlineLevel="1">
      <c r="B79" s="195" t="s">
        <v>67</v>
      </c>
      <c r="C79" s="206">
        <f t="shared" si="84"/>
        <v>0</v>
      </c>
      <c r="D79" s="206">
        <f t="shared" si="84"/>
        <v>0</v>
      </c>
      <c r="E79" s="206">
        <f t="shared" si="84"/>
        <v>0</v>
      </c>
      <c r="F79" s="206">
        <f t="shared" si="84"/>
        <v>0</v>
      </c>
      <c r="G79" s="206">
        <f t="shared" si="84"/>
        <v>0</v>
      </c>
      <c r="H79" s="206">
        <f t="shared" si="84"/>
        <v>0</v>
      </c>
      <c r="I79" s="206">
        <f t="shared" si="84"/>
        <v>0</v>
      </c>
      <c r="J79" s="206">
        <f t="shared" si="84"/>
        <v>0</v>
      </c>
      <c r="K79" s="206">
        <f t="shared" si="84"/>
        <v>0</v>
      </c>
      <c r="L79" s="206">
        <f t="shared" si="84"/>
        <v>0</v>
      </c>
      <c r="M79" s="238"/>
    </row>
    <row r="80" spans="1:13" hidden="1" outlineLevel="1">
      <c r="B80" s="195" t="s">
        <v>68</v>
      </c>
      <c r="C80" s="206">
        <f t="shared" si="84"/>
        <v>0</v>
      </c>
      <c r="D80" s="206">
        <f t="shared" si="84"/>
        <v>0</v>
      </c>
      <c r="E80" s="206">
        <f t="shared" si="84"/>
        <v>0</v>
      </c>
      <c r="F80" s="206">
        <f t="shared" si="84"/>
        <v>0</v>
      </c>
      <c r="G80" s="206">
        <f t="shared" si="84"/>
        <v>0</v>
      </c>
      <c r="H80" s="206">
        <f t="shared" si="84"/>
        <v>0</v>
      </c>
      <c r="I80" s="206">
        <f t="shared" si="84"/>
        <v>0</v>
      </c>
      <c r="J80" s="206">
        <f t="shared" si="84"/>
        <v>0</v>
      </c>
      <c r="K80" s="206">
        <f t="shared" si="84"/>
        <v>0</v>
      </c>
      <c r="L80" s="206">
        <f t="shared" si="84"/>
        <v>0</v>
      </c>
      <c r="M80" s="238"/>
    </row>
    <row r="81" spans="2:13" hidden="1" outlineLevel="1">
      <c r="B81" s="195" t="s">
        <v>69</v>
      </c>
      <c r="C81" s="206">
        <f t="shared" ref="C81:K82" si="85">IFERROR(C57/C31,0)</f>
        <v>0</v>
      </c>
      <c r="D81" s="206">
        <f t="shared" si="85"/>
        <v>0</v>
      </c>
      <c r="E81" s="206">
        <f t="shared" si="85"/>
        <v>0</v>
      </c>
      <c r="F81" s="206">
        <f t="shared" si="85"/>
        <v>0</v>
      </c>
      <c r="G81" s="206">
        <f t="shared" si="85"/>
        <v>0</v>
      </c>
      <c r="H81" s="206">
        <f t="shared" si="85"/>
        <v>0</v>
      </c>
      <c r="I81" s="206">
        <f t="shared" si="85"/>
        <v>0</v>
      </c>
      <c r="J81" s="206">
        <f t="shared" si="85"/>
        <v>0</v>
      </c>
      <c r="K81" s="206">
        <f t="shared" si="85"/>
        <v>0</v>
      </c>
      <c r="L81" s="206">
        <f>IFERROR(L57/L31,0)</f>
        <v>0</v>
      </c>
      <c r="M81" s="238"/>
    </row>
    <row r="82" spans="2:13" hidden="1" outlineLevel="1">
      <c r="B82" s="195" t="s">
        <v>70</v>
      </c>
      <c r="C82" s="206">
        <f t="shared" si="85"/>
        <v>0</v>
      </c>
      <c r="D82" s="206">
        <f t="shared" si="85"/>
        <v>0</v>
      </c>
      <c r="E82" s="206">
        <f t="shared" si="85"/>
        <v>0</v>
      </c>
      <c r="F82" s="206">
        <f t="shared" si="85"/>
        <v>0</v>
      </c>
      <c r="G82" s="206">
        <f t="shared" si="85"/>
        <v>0</v>
      </c>
      <c r="H82" s="206">
        <f t="shared" si="85"/>
        <v>0</v>
      </c>
      <c r="I82" s="206">
        <f t="shared" si="85"/>
        <v>0</v>
      </c>
      <c r="J82" s="206">
        <f t="shared" si="85"/>
        <v>0</v>
      </c>
      <c r="K82" s="206">
        <f t="shared" si="85"/>
        <v>0</v>
      </c>
      <c r="L82" s="206">
        <f>IFERROR(L58/L32,0)</f>
        <v>0</v>
      </c>
      <c r="M82" s="238"/>
    </row>
    <row r="83" spans="2:13" hidden="1" outlineLevel="1">
      <c r="B83" s="195" t="s">
        <v>4</v>
      </c>
      <c r="C83" s="206">
        <f t="shared" ref="C83:L91" si="86">IFERROR(C59/C34,0)</f>
        <v>0</v>
      </c>
      <c r="D83" s="206">
        <f t="shared" si="86"/>
        <v>0</v>
      </c>
      <c r="E83" s="206">
        <f t="shared" si="86"/>
        <v>0</v>
      </c>
      <c r="F83" s="206">
        <f t="shared" si="86"/>
        <v>0</v>
      </c>
      <c r="G83" s="206">
        <f t="shared" si="86"/>
        <v>0</v>
      </c>
      <c r="H83" s="206">
        <f t="shared" si="86"/>
        <v>0</v>
      </c>
      <c r="I83" s="206">
        <f t="shared" si="86"/>
        <v>0</v>
      </c>
      <c r="J83" s="206">
        <f t="shared" si="86"/>
        <v>0</v>
      </c>
      <c r="K83" s="206">
        <f t="shared" si="86"/>
        <v>0</v>
      </c>
      <c r="L83" s="206">
        <f t="shared" si="86"/>
        <v>0</v>
      </c>
      <c r="M83" s="238"/>
    </row>
    <row r="84" spans="2:13" hidden="1" outlineLevel="1">
      <c r="B84" s="195" t="s">
        <v>71</v>
      </c>
      <c r="C84" s="206">
        <f t="shared" si="86"/>
        <v>0</v>
      </c>
      <c r="D84" s="206">
        <f t="shared" si="86"/>
        <v>0</v>
      </c>
      <c r="E84" s="206">
        <f t="shared" si="86"/>
        <v>0</v>
      </c>
      <c r="F84" s="206">
        <f t="shared" si="86"/>
        <v>0</v>
      </c>
      <c r="G84" s="206">
        <f t="shared" si="86"/>
        <v>0</v>
      </c>
      <c r="H84" s="206">
        <f t="shared" si="86"/>
        <v>0</v>
      </c>
      <c r="I84" s="206">
        <f t="shared" si="86"/>
        <v>0</v>
      </c>
      <c r="J84" s="206">
        <f t="shared" si="86"/>
        <v>0</v>
      </c>
      <c r="K84" s="206">
        <f t="shared" si="86"/>
        <v>0</v>
      </c>
      <c r="L84" s="206">
        <f t="shared" si="86"/>
        <v>0</v>
      </c>
      <c r="M84" s="238"/>
    </row>
    <row r="85" spans="2:13" hidden="1" outlineLevel="1">
      <c r="B85" s="195" t="s">
        <v>72</v>
      </c>
      <c r="C85" s="206">
        <f t="shared" si="86"/>
        <v>0</v>
      </c>
      <c r="D85" s="206">
        <f t="shared" si="86"/>
        <v>0</v>
      </c>
      <c r="E85" s="206">
        <f t="shared" si="86"/>
        <v>0</v>
      </c>
      <c r="F85" s="206">
        <f t="shared" si="86"/>
        <v>0</v>
      </c>
      <c r="G85" s="206">
        <f t="shared" si="86"/>
        <v>0</v>
      </c>
      <c r="H85" s="206">
        <f t="shared" si="86"/>
        <v>0</v>
      </c>
      <c r="I85" s="206">
        <f t="shared" si="86"/>
        <v>0</v>
      </c>
      <c r="J85" s="206">
        <f t="shared" si="86"/>
        <v>0</v>
      </c>
      <c r="K85" s="206">
        <f t="shared" si="86"/>
        <v>0</v>
      </c>
      <c r="L85" s="206">
        <f t="shared" si="86"/>
        <v>0</v>
      </c>
      <c r="M85" s="238"/>
    </row>
    <row r="86" spans="2:13" hidden="1" outlineLevel="1">
      <c r="B86" s="195" t="s">
        <v>73</v>
      </c>
      <c r="C86" s="206">
        <f t="shared" si="86"/>
        <v>0</v>
      </c>
      <c r="D86" s="206">
        <f t="shared" si="86"/>
        <v>0</v>
      </c>
      <c r="E86" s="206">
        <f t="shared" si="86"/>
        <v>0</v>
      </c>
      <c r="F86" s="206">
        <f t="shared" si="86"/>
        <v>0</v>
      </c>
      <c r="G86" s="206">
        <f t="shared" si="86"/>
        <v>0</v>
      </c>
      <c r="H86" s="206">
        <f t="shared" si="86"/>
        <v>0</v>
      </c>
      <c r="I86" s="206">
        <f t="shared" si="86"/>
        <v>0</v>
      </c>
      <c r="J86" s="206">
        <f t="shared" si="86"/>
        <v>0</v>
      </c>
      <c r="K86" s="206">
        <f t="shared" si="86"/>
        <v>0</v>
      </c>
      <c r="L86" s="206">
        <f t="shared" si="86"/>
        <v>0</v>
      </c>
      <c r="M86" s="238"/>
    </row>
    <row r="87" spans="2:13" hidden="1" outlineLevel="1">
      <c r="B87" s="195" t="s">
        <v>74</v>
      </c>
      <c r="C87" s="206">
        <f t="shared" si="86"/>
        <v>0</v>
      </c>
      <c r="D87" s="206">
        <f t="shared" si="86"/>
        <v>0</v>
      </c>
      <c r="E87" s="206">
        <f t="shared" si="86"/>
        <v>0</v>
      </c>
      <c r="F87" s="206">
        <f t="shared" si="86"/>
        <v>0</v>
      </c>
      <c r="G87" s="206">
        <f t="shared" si="86"/>
        <v>0</v>
      </c>
      <c r="H87" s="206">
        <f t="shared" si="86"/>
        <v>0</v>
      </c>
      <c r="I87" s="206">
        <f t="shared" si="86"/>
        <v>0</v>
      </c>
      <c r="J87" s="206">
        <f t="shared" si="86"/>
        <v>0</v>
      </c>
      <c r="K87" s="206">
        <f t="shared" si="86"/>
        <v>0</v>
      </c>
      <c r="L87" s="206">
        <f t="shared" si="86"/>
        <v>0</v>
      </c>
      <c r="M87" s="238"/>
    </row>
    <row r="88" spans="2:13" hidden="1" outlineLevel="1">
      <c r="B88" s="195" t="s">
        <v>76</v>
      </c>
      <c r="C88" s="206">
        <f t="shared" si="86"/>
        <v>0</v>
      </c>
      <c r="D88" s="206">
        <f t="shared" si="86"/>
        <v>0</v>
      </c>
      <c r="E88" s="206">
        <f t="shared" si="86"/>
        <v>0</v>
      </c>
      <c r="F88" s="206">
        <f t="shared" si="86"/>
        <v>0</v>
      </c>
      <c r="G88" s="206">
        <f t="shared" si="86"/>
        <v>0</v>
      </c>
      <c r="H88" s="206">
        <f t="shared" si="86"/>
        <v>0</v>
      </c>
      <c r="I88" s="206">
        <f t="shared" si="86"/>
        <v>0</v>
      </c>
      <c r="J88" s="206">
        <f t="shared" si="86"/>
        <v>0</v>
      </c>
      <c r="K88" s="206">
        <f t="shared" si="86"/>
        <v>0</v>
      </c>
      <c r="L88" s="206">
        <f t="shared" si="86"/>
        <v>0</v>
      </c>
      <c r="M88" s="238"/>
    </row>
    <row r="89" spans="2:13" hidden="1" outlineLevel="1">
      <c r="B89" s="195" t="s">
        <v>78</v>
      </c>
      <c r="C89" s="206">
        <f t="shared" si="86"/>
        <v>0</v>
      </c>
      <c r="D89" s="206">
        <f t="shared" si="86"/>
        <v>0</v>
      </c>
      <c r="E89" s="206">
        <f t="shared" si="86"/>
        <v>0</v>
      </c>
      <c r="F89" s="206">
        <f t="shared" si="86"/>
        <v>0</v>
      </c>
      <c r="G89" s="206">
        <f t="shared" si="86"/>
        <v>0</v>
      </c>
      <c r="H89" s="206">
        <f t="shared" si="86"/>
        <v>0</v>
      </c>
      <c r="I89" s="206">
        <f t="shared" si="86"/>
        <v>0</v>
      </c>
      <c r="J89" s="206">
        <f t="shared" si="86"/>
        <v>0</v>
      </c>
      <c r="K89" s="206">
        <f t="shared" si="86"/>
        <v>0</v>
      </c>
      <c r="L89" s="206">
        <f t="shared" si="86"/>
        <v>0</v>
      </c>
      <c r="M89" s="238"/>
    </row>
    <row r="90" spans="2:13" hidden="1" outlineLevel="1">
      <c r="B90" s="195" t="s">
        <v>77</v>
      </c>
      <c r="C90" s="206">
        <f t="shared" si="86"/>
        <v>0</v>
      </c>
      <c r="D90" s="206">
        <f t="shared" si="86"/>
        <v>0</v>
      </c>
      <c r="E90" s="206">
        <f t="shared" si="86"/>
        <v>0</v>
      </c>
      <c r="F90" s="206">
        <f t="shared" si="86"/>
        <v>0</v>
      </c>
      <c r="G90" s="206">
        <f t="shared" si="86"/>
        <v>0</v>
      </c>
      <c r="H90" s="206">
        <f t="shared" si="86"/>
        <v>0</v>
      </c>
      <c r="I90" s="206">
        <f t="shared" si="86"/>
        <v>0</v>
      </c>
      <c r="J90" s="206">
        <f t="shared" si="86"/>
        <v>0</v>
      </c>
      <c r="K90" s="206">
        <f t="shared" si="86"/>
        <v>0</v>
      </c>
      <c r="L90" s="206">
        <f t="shared" si="86"/>
        <v>0</v>
      </c>
      <c r="M90" s="238"/>
    </row>
    <row r="91" spans="2:13" hidden="1" outlineLevel="1">
      <c r="B91" s="195" t="s">
        <v>75</v>
      </c>
      <c r="C91" s="206">
        <f t="shared" si="86"/>
        <v>0</v>
      </c>
      <c r="D91" s="206">
        <f t="shared" si="86"/>
        <v>0</v>
      </c>
      <c r="E91" s="206">
        <f t="shared" si="86"/>
        <v>0</v>
      </c>
      <c r="F91" s="206">
        <f t="shared" si="86"/>
        <v>0</v>
      </c>
      <c r="G91" s="206">
        <f t="shared" si="86"/>
        <v>0</v>
      </c>
      <c r="H91" s="206">
        <f t="shared" si="86"/>
        <v>0</v>
      </c>
      <c r="I91" s="206">
        <f t="shared" si="86"/>
        <v>0</v>
      </c>
      <c r="J91" s="206">
        <f t="shared" si="86"/>
        <v>0</v>
      </c>
      <c r="K91" s="206">
        <f t="shared" si="86"/>
        <v>0</v>
      </c>
      <c r="L91" s="206">
        <f t="shared" si="86"/>
        <v>0</v>
      </c>
      <c r="M91" s="238"/>
    </row>
    <row r="92" spans="2:13" hidden="1" outlineLevel="1">
      <c r="B92" s="195" t="s">
        <v>90</v>
      </c>
      <c r="C92" s="206">
        <f t="shared" ref="C92:K94" si="87">IFERROR(C68/C44,0)</f>
        <v>0</v>
      </c>
      <c r="D92" s="206">
        <f t="shared" si="87"/>
        <v>0</v>
      </c>
      <c r="E92" s="206">
        <f t="shared" si="87"/>
        <v>0</v>
      </c>
      <c r="F92" s="206">
        <f t="shared" si="87"/>
        <v>0</v>
      </c>
      <c r="G92" s="206">
        <f t="shared" si="87"/>
        <v>0</v>
      </c>
      <c r="H92" s="206">
        <f t="shared" si="87"/>
        <v>0</v>
      </c>
      <c r="I92" s="206">
        <f t="shared" si="87"/>
        <v>0</v>
      </c>
      <c r="J92" s="206">
        <f t="shared" si="87"/>
        <v>0</v>
      </c>
      <c r="K92" s="206">
        <f t="shared" si="87"/>
        <v>0</v>
      </c>
      <c r="L92" s="206">
        <f>IFERROR(L68/L44,0)</f>
        <v>0</v>
      </c>
      <c r="M92" s="238"/>
    </row>
    <row r="93" spans="2:13" hidden="1" outlineLevel="1">
      <c r="B93" s="195" t="s">
        <v>91</v>
      </c>
      <c r="C93" s="206">
        <f t="shared" si="87"/>
        <v>0</v>
      </c>
      <c r="D93" s="206">
        <f t="shared" si="87"/>
        <v>0</v>
      </c>
      <c r="E93" s="206">
        <f t="shared" si="87"/>
        <v>0</v>
      </c>
      <c r="F93" s="206">
        <f t="shared" si="87"/>
        <v>0</v>
      </c>
      <c r="G93" s="206">
        <f t="shared" si="87"/>
        <v>0</v>
      </c>
      <c r="H93" s="206">
        <f t="shared" si="87"/>
        <v>0</v>
      </c>
      <c r="I93" s="206">
        <f t="shared" si="87"/>
        <v>0</v>
      </c>
      <c r="J93" s="206">
        <f t="shared" si="87"/>
        <v>0</v>
      </c>
      <c r="K93" s="206">
        <f t="shared" si="87"/>
        <v>0</v>
      </c>
      <c r="L93" s="206">
        <f>IFERROR(L69/L45,0)</f>
        <v>0</v>
      </c>
      <c r="M93" s="238"/>
    </row>
    <row r="94" spans="2:13" hidden="1" outlineLevel="1">
      <c r="B94" s="195" t="s">
        <v>92</v>
      </c>
      <c r="C94" s="206">
        <f t="shared" si="87"/>
        <v>0</v>
      </c>
      <c r="D94" s="206">
        <f t="shared" si="87"/>
        <v>0</v>
      </c>
      <c r="E94" s="206">
        <f t="shared" si="87"/>
        <v>0</v>
      </c>
      <c r="F94" s="206">
        <f t="shared" si="87"/>
        <v>0</v>
      </c>
      <c r="G94" s="206">
        <f t="shared" si="87"/>
        <v>0</v>
      </c>
      <c r="H94" s="206">
        <f t="shared" si="87"/>
        <v>0</v>
      </c>
      <c r="I94" s="206">
        <f t="shared" si="87"/>
        <v>0</v>
      </c>
      <c r="J94" s="206">
        <f t="shared" si="87"/>
        <v>0</v>
      </c>
      <c r="K94" s="206">
        <f t="shared" si="87"/>
        <v>0</v>
      </c>
      <c r="L94" s="206">
        <f>IFERROR(L70/L46,0)</f>
        <v>0</v>
      </c>
      <c r="M94" s="238"/>
    </row>
    <row r="95" spans="2:13" hidden="1" outlineLevel="1">
      <c r="B95" s="200" t="s">
        <v>65</v>
      </c>
      <c r="C95" s="207">
        <f t="shared" ref="C95:L95" si="88">IFERROR((C20/C47)-1,0)</f>
        <v>0</v>
      </c>
      <c r="D95" s="207">
        <f t="shared" si="88"/>
        <v>0</v>
      </c>
      <c r="E95" s="207">
        <f t="shared" si="88"/>
        <v>0</v>
      </c>
      <c r="F95" s="207">
        <f t="shared" si="88"/>
        <v>0</v>
      </c>
      <c r="G95" s="207">
        <f t="shared" si="88"/>
        <v>0</v>
      </c>
      <c r="H95" s="207">
        <f t="shared" si="88"/>
        <v>0</v>
      </c>
      <c r="I95" s="207">
        <f t="shared" si="88"/>
        <v>0</v>
      </c>
      <c r="J95" s="207">
        <f t="shared" si="88"/>
        <v>0</v>
      </c>
      <c r="K95" s="207">
        <f t="shared" si="88"/>
        <v>0</v>
      </c>
      <c r="L95" s="207">
        <f t="shared" si="88"/>
        <v>0</v>
      </c>
      <c r="M95" s="239"/>
    </row>
    <row r="96" spans="2:13" hidden="1" outlineLevel="1"/>
    <row r="97" spans="1:51" hidden="1" outlineLevel="1"/>
    <row r="98" spans="1:51" hidden="1" outlineLevel="1">
      <c r="B98" s="203" t="s">
        <v>93</v>
      </c>
      <c r="C98" s="204" t="e">
        <f>C74/C50</f>
        <v>#VALUE!</v>
      </c>
      <c r="D98" s="204" t="e">
        <f t="shared" ref="D98:L98" si="89">D74/D50</f>
        <v>#VALUE!</v>
      </c>
      <c r="E98" s="204" t="e">
        <f t="shared" si="89"/>
        <v>#VALUE!</v>
      </c>
      <c r="F98" s="204" t="e">
        <f t="shared" si="89"/>
        <v>#VALUE!</v>
      </c>
      <c r="G98" s="204" t="e">
        <f t="shared" si="89"/>
        <v>#VALUE!</v>
      </c>
      <c r="H98" s="204" t="e">
        <f t="shared" si="89"/>
        <v>#VALUE!</v>
      </c>
      <c r="I98" s="204" t="e">
        <f t="shared" si="89"/>
        <v>#VALUE!</v>
      </c>
      <c r="J98" s="204" t="e">
        <f t="shared" si="89"/>
        <v>#VALUE!</v>
      </c>
      <c r="K98" s="204" t="e">
        <f t="shared" si="89"/>
        <v>#VALUE!</v>
      </c>
      <c r="L98" s="204" t="e">
        <f t="shared" si="89"/>
        <v>#VALUE!</v>
      </c>
      <c r="M98" s="231"/>
    </row>
    <row r="99" spans="1:51" collapsed="1">
      <c r="C99" s="204"/>
    </row>
    <row r="100" spans="1:51">
      <c r="D100" s="203" t="s">
        <v>105</v>
      </c>
      <c r="E100" s="195" t="s">
        <v>106</v>
      </c>
      <c r="F100" s="203"/>
      <c r="Q100" s="203" t="s">
        <v>105</v>
      </c>
      <c r="R100" s="195" t="s">
        <v>106</v>
      </c>
      <c r="S100" s="203"/>
      <c r="AD100" s="203" t="s">
        <v>105</v>
      </c>
      <c r="AE100" s="195" t="s">
        <v>106</v>
      </c>
      <c r="AF100" s="203"/>
      <c r="AS100" s="203"/>
    </row>
    <row r="101" spans="1:51">
      <c r="B101" s="240" t="s">
        <v>83</v>
      </c>
      <c r="C101" s="202">
        <f>SUMIF($A$27:$A$46,$B101,C$27:C$46)</f>
        <v>30846280391</v>
      </c>
      <c r="D101" s="202">
        <f>[29]Sheet1!J50*1000000</f>
        <v>28934000000</v>
      </c>
      <c r="E101" s="202">
        <f>C101-D101</f>
        <v>1912280391</v>
      </c>
      <c r="O101" s="240" t="s">
        <v>83</v>
      </c>
      <c r="P101" s="202">
        <f>SUMIF($A$27:$A$46,$B101,P$27:P$46)</f>
        <v>62726648091</v>
      </c>
      <c r="Q101" s="202">
        <f>[29]Sheet1!J36*1000000</f>
        <v>59945000000</v>
      </c>
      <c r="R101" s="202">
        <f>P101-Q101</f>
        <v>2781648091</v>
      </c>
      <c r="AB101" s="240" t="s">
        <v>83</v>
      </c>
      <c r="AC101" s="202">
        <f>SUMIF($A$27:$A$46,$B101,AC$27:AC$46)</f>
        <v>95632807872</v>
      </c>
      <c r="AD101" s="202">
        <f>[29]Sheet1!J22*1000000</f>
        <v>93698000000</v>
      </c>
      <c r="AE101" s="202">
        <f>AC101-AD101</f>
        <v>1934807872</v>
      </c>
    </row>
    <row r="102" spans="1:51">
      <c r="B102" s="240" t="s">
        <v>87</v>
      </c>
      <c r="C102" s="202">
        <f>SUMIF($A$27:$A$46,$B102,C$27:C$46)</f>
        <v>12105917371</v>
      </c>
      <c r="D102" s="202">
        <f>[29]Sheet1!J54*1000000</f>
        <v>11716000000</v>
      </c>
      <c r="E102" s="202">
        <f>C102-D102</f>
        <v>389917371</v>
      </c>
      <c r="O102" s="240" t="s">
        <v>87</v>
      </c>
      <c r="P102" s="202">
        <f>SUMIF($A$27:$A$46,$B102,P$27:P$46)</f>
        <v>24154393854.481102</v>
      </c>
      <c r="Q102" s="202">
        <f>[29]Sheet1!J40*1000000</f>
        <v>23420000000</v>
      </c>
      <c r="R102" s="202">
        <f>P102-Q102</f>
        <v>734393854.48110199</v>
      </c>
      <c r="AB102" s="240" t="s">
        <v>87</v>
      </c>
      <c r="AC102" s="202">
        <f>SUMIF($A$27:$A$46,$B102,AC$27:AC$46)</f>
        <v>36769310157.359901</v>
      </c>
      <c r="AD102" s="202">
        <f>[29]Sheet1!J26*1000000</f>
        <v>35919000000</v>
      </c>
      <c r="AE102" s="202">
        <f>AC102-AD102</f>
        <v>850310157.35990143</v>
      </c>
    </row>
    <row r="103" spans="1:51">
      <c r="B103" s="240" t="s">
        <v>89</v>
      </c>
      <c r="C103" s="202">
        <f>SUMIF($A$27:$A$46,$B103,C$27:C$46)</f>
        <v>2873735244.2349997</v>
      </c>
      <c r="D103" s="202">
        <f>[29]Sheet1!J55*1000000</f>
        <v>2739000000</v>
      </c>
      <c r="E103" s="202">
        <f>C103-D103</f>
        <v>134735244.23499966</v>
      </c>
      <c r="O103" s="240" t="s">
        <v>89</v>
      </c>
      <c r="P103" s="202">
        <f>SUMIF($A$27:$A$46,$B103,P$27:P$46)</f>
        <v>6296041254.6842346</v>
      </c>
      <c r="Q103" s="202">
        <f>[29]Sheet1!J41*1000000</f>
        <v>6044000000</v>
      </c>
      <c r="R103" s="202">
        <f>P103-Q103</f>
        <v>252041254.68423462</v>
      </c>
      <c r="AB103" s="240" t="s">
        <v>89</v>
      </c>
      <c r="AC103" s="202">
        <f>SUMIF($A$27:$A$46,$B103,AC$27:AC$46)</f>
        <v>9707965373.5036659</v>
      </c>
      <c r="AD103" s="202">
        <f>[29]Sheet1!J27*1000000</f>
        <v>9229000000</v>
      </c>
      <c r="AE103" s="202">
        <f>AC103-AD103</f>
        <v>478965373.50366592</v>
      </c>
    </row>
    <row r="104" spans="1:51">
      <c r="B104" s="195" t="s">
        <v>107</v>
      </c>
      <c r="C104" s="202">
        <f>SUM(C101:C103)</f>
        <v>45825933006.235001</v>
      </c>
      <c r="D104" s="202">
        <f>SUM(D101:D103)</f>
        <v>43389000000</v>
      </c>
      <c r="E104" s="202">
        <f>C104-D104</f>
        <v>2436933006.2350006</v>
      </c>
      <c r="O104" s="195" t="s">
        <v>107</v>
      </c>
      <c r="P104" s="202">
        <f>SUM(P101:P103)</f>
        <v>93177083200.165344</v>
      </c>
      <c r="Q104" s="202">
        <f>SUM(Q101:Q103)</f>
        <v>89409000000</v>
      </c>
      <c r="R104" s="202">
        <f>P104-Q104</f>
        <v>3768083200.1653442</v>
      </c>
      <c r="AB104" s="195" t="s">
        <v>107</v>
      </c>
      <c r="AC104" s="202">
        <f>SUM(AC101:AC103)</f>
        <v>142110083402.86356</v>
      </c>
      <c r="AD104" s="202">
        <f>SUM(AD101:AD103)</f>
        <v>138846000000</v>
      </c>
      <c r="AE104" s="202">
        <f>AC104-AD104</f>
        <v>3264083402.8635559</v>
      </c>
    </row>
    <row r="107" spans="1:51" s="218" customFormat="1">
      <c r="A107" s="248"/>
      <c r="M107" s="249"/>
    </row>
    <row r="108" spans="1:51">
      <c r="B108" s="203" t="s">
        <v>117</v>
      </c>
      <c r="C108" s="196" t="s">
        <v>9</v>
      </c>
      <c r="D108" s="197" t="s">
        <v>58</v>
      </c>
      <c r="E108" s="196" t="s">
        <v>1</v>
      </c>
      <c r="F108" s="197" t="s">
        <v>59</v>
      </c>
      <c r="G108" s="196" t="s">
        <v>60</v>
      </c>
      <c r="H108" s="196" t="s">
        <v>61</v>
      </c>
      <c r="I108" s="196" t="s">
        <v>62</v>
      </c>
      <c r="J108" s="196" t="s">
        <v>63</v>
      </c>
      <c r="K108" s="196" t="s">
        <v>64</v>
      </c>
      <c r="L108" s="196" t="s">
        <v>65</v>
      </c>
      <c r="P108" s="196" t="s">
        <v>9</v>
      </c>
      <c r="Q108" s="197" t="s">
        <v>58</v>
      </c>
      <c r="R108" s="196" t="s">
        <v>1</v>
      </c>
      <c r="S108" s="197" t="s">
        <v>59</v>
      </c>
      <c r="T108" s="196" t="s">
        <v>60</v>
      </c>
      <c r="U108" s="196" t="s">
        <v>61</v>
      </c>
      <c r="V108" s="196" t="s">
        <v>62</v>
      </c>
      <c r="W108" s="196" t="s">
        <v>63</v>
      </c>
      <c r="X108" s="196" t="s">
        <v>64</v>
      </c>
      <c r="Y108" s="196" t="s">
        <v>65</v>
      </c>
      <c r="AC108" s="196" t="s">
        <v>9</v>
      </c>
      <c r="AD108" s="197" t="s">
        <v>58</v>
      </c>
      <c r="AE108" s="196" t="s">
        <v>1</v>
      </c>
      <c r="AF108" s="197" t="s">
        <v>59</v>
      </c>
      <c r="AG108" s="196" t="s">
        <v>60</v>
      </c>
      <c r="AH108" s="196" t="s">
        <v>61</v>
      </c>
      <c r="AI108" s="196" t="s">
        <v>62</v>
      </c>
      <c r="AJ108" s="196" t="s">
        <v>63</v>
      </c>
      <c r="AK108" s="196" t="s">
        <v>64</v>
      </c>
      <c r="AL108" s="196" t="s">
        <v>65</v>
      </c>
      <c r="AP108" s="196" t="s">
        <v>9</v>
      </c>
      <c r="AQ108" s="197" t="s">
        <v>58</v>
      </c>
      <c r="AR108" s="196" t="s">
        <v>1</v>
      </c>
      <c r="AS108" s="197" t="s">
        <v>59</v>
      </c>
      <c r="AT108" s="196" t="s">
        <v>60</v>
      </c>
      <c r="AU108" s="196" t="s">
        <v>61</v>
      </c>
      <c r="AV108" s="196" t="s">
        <v>62</v>
      </c>
      <c r="AW108" s="196" t="s">
        <v>63</v>
      </c>
      <c r="AX108" s="196" t="s">
        <v>64</v>
      </c>
      <c r="AY108" s="196" t="s">
        <v>65</v>
      </c>
    </row>
    <row r="109" spans="1:51">
      <c r="B109" s="224" t="s">
        <v>114</v>
      </c>
      <c r="C109" s="219">
        <f>SUM(C$27,C$30,C$33)</f>
        <v>30846280391</v>
      </c>
      <c r="D109" s="219">
        <f t="shared" ref="D109:K109" si="90">SUM(D$27,D$30,D$33)</f>
        <v>8567957571.7070789</v>
      </c>
      <c r="E109" s="219">
        <f t="shared" si="90"/>
        <v>3092567605.2802038</v>
      </c>
      <c r="F109" s="219">
        <f t="shared" si="90"/>
        <v>1922648844.9759068</v>
      </c>
      <c r="G109" s="219">
        <f t="shared" si="90"/>
        <v>1238441157.9797804</v>
      </c>
      <c r="H109" s="219">
        <f t="shared" si="90"/>
        <v>684207686.99612653</v>
      </c>
      <c r="I109" s="219">
        <f t="shared" si="90"/>
        <v>3552741121.4509683</v>
      </c>
      <c r="J109" s="219">
        <f t="shared" si="90"/>
        <v>2913753025.3745804</v>
      </c>
      <c r="K109" s="219">
        <f t="shared" si="90"/>
        <v>638988096.07638836</v>
      </c>
      <c r="L109" s="219">
        <f>SUM(L$27,L$30,L$33)</f>
        <v>39414237962.707077</v>
      </c>
      <c r="O109" s="224" t="s">
        <v>114</v>
      </c>
      <c r="P109" s="219">
        <f>SUM(P$27,P$30,P$33)</f>
        <v>62726648091</v>
      </c>
      <c r="Q109" s="219">
        <f t="shared" ref="Q109:Y109" si="91">SUM(Q$27,Q$30,Q$33)</f>
        <v>18449271826.534161</v>
      </c>
      <c r="R109" s="219">
        <f t="shared" si="91"/>
        <v>5573015985.1146059</v>
      </c>
      <c r="S109" s="219">
        <f t="shared" si="91"/>
        <v>4413078248.8081741</v>
      </c>
      <c r="T109" s="219">
        <f t="shared" si="91"/>
        <v>3047366865.7064552</v>
      </c>
      <c r="U109" s="219">
        <f t="shared" si="91"/>
        <v>1365711383.1017187</v>
      </c>
      <c r="V109" s="219">
        <f t="shared" si="91"/>
        <v>8463177592.6113787</v>
      </c>
      <c r="W109" s="219">
        <f t="shared" si="91"/>
        <v>7874488740.3244438</v>
      </c>
      <c r="X109" s="219">
        <f t="shared" si="91"/>
        <v>588688852.28693581</v>
      </c>
      <c r="Y109" s="219">
        <f t="shared" si="91"/>
        <v>81175919917.534149</v>
      </c>
      <c r="AB109" s="224" t="s">
        <v>114</v>
      </c>
      <c r="AC109" s="219">
        <f>SUM(AC$27,AC$30,AC$33)</f>
        <v>95632807872</v>
      </c>
      <c r="AD109" s="219">
        <f t="shared" ref="AD109:AL109" si="92">SUM(AD$27,AD$30,AD$33)</f>
        <v>28277745149.407593</v>
      </c>
      <c r="AE109" s="219">
        <f t="shared" si="92"/>
        <v>8661437984.756773</v>
      </c>
      <c r="AF109" s="219">
        <f t="shared" si="92"/>
        <v>6623154229.9499979</v>
      </c>
      <c r="AG109" s="219">
        <f t="shared" si="92"/>
        <v>4603679919.4878607</v>
      </c>
      <c r="AH109" s="219">
        <f t="shared" si="92"/>
        <v>2019474310.4621375</v>
      </c>
      <c r="AI109" s="219">
        <f t="shared" si="92"/>
        <v>12993152934.700823</v>
      </c>
      <c r="AJ109" s="219">
        <f t="shared" si="92"/>
        <v>12085240243.667732</v>
      </c>
      <c r="AK109" s="219">
        <f t="shared" si="92"/>
        <v>907912691.03309131</v>
      </c>
      <c r="AL109" s="219">
        <f t="shared" si="92"/>
        <v>123910553021.40759</v>
      </c>
      <c r="AO109" s="224" t="s">
        <v>114</v>
      </c>
      <c r="AP109" s="219">
        <f>SUM(AP$27,AP$30,AP$33)</f>
        <v>125776654037</v>
      </c>
      <c r="AQ109" s="219">
        <f t="shared" ref="AQ109:AY109" si="93">SUM(AQ$27,AQ$30,AQ$33)</f>
        <v>38311750312.512863</v>
      </c>
      <c r="AR109" s="219">
        <f t="shared" si="93"/>
        <v>12333405471.820108</v>
      </c>
      <c r="AS109" s="219">
        <f t="shared" si="93"/>
        <v>8800957617.4124546</v>
      </c>
      <c r="AT109" s="219">
        <f t="shared" si="93"/>
        <v>6216808374.7865448</v>
      </c>
      <c r="AU109" s="219">
        <f t="shared" si="93"/>
        <v>2584149242.6259103</v>
      </c>
      <c r="AV109" s="219">
        <f t="shared" si="93"/>
        <v>17177387223.280293</v>
      </c>
      <c r="AW109" s="219">
        <f t="shared" si="93"/>
        <v>15851162429.731409</v>
      </c>
      <c r="AX109" s="219">
        <f t="shared" si="93"/>
        <v>1326224793.5488853</v>
      </c>
      <c r="AY109" s="219">
        <f t="shared" si="93"/>
        <v>164088404349.51285</v>
      </c>
    </row>
    <row r="110" spans="1:51">
      <c r="B110" s="222" t="s">
        <v>115</v>
      </c>
      <c r="C110" s="220">
        <f>SUM(C$34:C$36,C$38:C$42)</f>
        <v>12105917371</v>
      </c>
      <c r="D110" s="220">
        <f t="shared" ref="D110:K110" si="94">SUM(D$34:D$36,D$38:D$42)</f>
        <v>38019253433.870026</v>
      </c>
      <c r="E110" s="220">
        <f t="shared" si="94"/>
        <v>13672626545.552265</v>
      </c>
      <c r="F110" s="220">
        <f t="shared" si="94"/>
        <v>17120382935.890045</v>
      </c>
      <c r="G110" s="220">
        <f t="shared" si="94"/>
        <v>15501500918.92837</v>
      </c>
      <c r="H110" s="220">
        <f t="shared" si="94"/>
        <v>1618882016.9616747</v>
      </c>
      <c r="I110" s="220">
        <f t="shared" si="94"/>
        <v>7226243952.4277153</v>
      </c>
      <c r="J110" s="220">
        <f t="shared" si="94"/>
        <v>2692934516.5391617</v>
      </c>
      <c r="K110" s="220">
        <f t="shared" si="94"/>
        <v>4533309435.8885536</v>
      </c>
      <c r="L110" s="220">
        <f>SUM(L$34:L$36,L$38:L$42)</f>
        <v>50125170804.870026</v>
      </c>
      <c r="O110" s="222" t="s">
        <v>115</v>
      </c>
      <c r="P110" s="220">
        <f>SUM(P$34:P$36,P$38:P$42)</f>
        <v>24154393854.481102</v>
      </c>
      <c r="Q110" s="220">
        <f t="shared" ref="Q110:Y110" si="95">SUM(Q$34:Q$36,Q$38:Q$42)</f>
        <v>76620122127.465363</v>
      </c>
      <c r="R110" s="220">
        <f t="shared" si="95"/>
        <v>28048366293.746643</v>
      </c>
      <c r="S110" s="220">
        <f t="shared" si="95"/>
        <v>31458529108.830509</v>
      </c>
      <c r="T110" s="220">
        <f t="shared" si="95"/>
        <v>27710270445.997395</v>
      </c>
      <c r="U110" s="220">
        <f t="shared" si="95"/>
        <v>3748258662.8331156</v>
      </c>
      <c r="V110" s="220">
        <f t="shared" si="95"/>
        <v>17113226724.888189</v>
      </c>
      <c r="W110" s="220">
        <f t="shared" si="95"/>
        <v>8303358486.5047207</v>
      </c>
      <c r="X110" s="220">
        <f t="shared" si="95"/>
        <v>8809868238.3834686</v>
      </c>
      <c r="Y110" s="220">
        <f t="shared" si="95"/>
        <v>100774515981.94644</v>
      </c>
      <c r="AB110" s="222" t="s">
        <v>115</v>
      </c>
      <c r="AC110" s="220">
        <f>SUM(AC$34:AC$36,AC$38:AC$42)</f>
        <v>36769310157.359901</v>
      </c>
      <c r="AD110" s="220">
        <f t="shared" ref="AD110:AL110" si="96">SUM(AD$34:AD$36,AD$38:AD$42)</f>
        <v>117104670966.67451</v>
      </c>
      <c r="AE110" s="220">
        <f t="shared" si="96"/>
        <v>43056371893.045227</v>
      </c>
      <c r="AF110" s="220">
        <f t="shared" si="96"/>
        <v>47688004272.078079</v>
      </c>
      <c r="AG110" s="220">
        <f t="shared" si="96"/>
        <v>42361424432.497635</v>
      </c>
      <c r="AH110" s="220">
        <f t="shared" si="96"/>
        <v>5326579839.5804577</v>
      </c>
      <c r="AI110" s="220">
        <f t="shared" si="96"/>
        <v>26360294801.551193</v>
      </c>
      <c r="AJ110" s="220">
        <f t="shared" si="96"/>
        <v>12655269234.920645</v>
      </c>
      <c r="AK110" s="220">
        <f t="shared" si="96"/>
        <v>13705025566.630552</v>
      </c>
      <c r="AL110" s="220">
        <f t="shared" si="96"/>
        <v>153873981124.03439</v>
      </c>
      <c r="AO110" s="222" t="s">
        <v>115</v>
      </c>
      <c r="AP110" s="220">
        <f>SUM(AP$34:AP$36,AP$38:AP$42)</f>
        <v>49503828169.144691</v>
      </c>
      <c r="AQ110" s="220">
        <f t="shared" ref="AQ110:AY110" si="97">SUM(AQ$34:AQ$36,AQ$38:AQ$42)</f>
        <v>161023763772.86539</v>
      </c>
      <c r="AR110" s="220">
        <f t="shared" si="97"/>
        <v>58937844915.308533</v>
      </c>
      <c r="AS110" s="220">
        <f t="shared" si="97"/>
        <v>65363508005.848602</v>
      </c>
      <c r="AT110" s="220">
        <f t="shared" si="97"/>
        <v>58336532011.1595</v>
      </c>
      <c r="AU110" s="220">
        <f t="shared" si="97"/>
        <v>7026975994.6891022</v>
      </c>
      <c r="AV110" s="220">
        <f t="shared" si="97"/>
        <v>36722410851.708252</v>
      </c>
      <c r="AW110" s="220">
        <f t="shared" si="97"/>
        <v>17733408880.94437</v>
      </c>
      <c r="AX110" s="220">
        <f t="shared" si="97"/>
        <v>18989001970.763878</v>
      </c>
      <c r="AY110" s="220">
        <f t="shared" si="97"/>
        <v>210527591942.01007</v>
      </c>
    </row>
    <row r="111" spans="1:51">
      <c r="B111" s="224" t="s">
        <v>116</v>
      </c>
      <c r="C111" s="221">
        <f>SUM(C$44:C$46)</f>
        <v>2873735244.2349997</v>
      </c>
      <c r="D111" s="221">
        <f t="shared" ref="D111:K111" si="98">SUM(D$44:D$46)</f>
        <v>18646292238.328381</v>
      </c>
      <c r="E111" s="221">
        <f t="shared" si="98"/>
        <v>7167630347.6958084</v>
      </c>
      <c r="F111" s="221">
        <f t="shared" si="98"/>
        <v>8974991967.4929276</v>
      </c>
      <c r="G111" s="221">
        <f t="shared" si="98"/>
        <v>7833132228.1298637</v>
      </c>
      <c r="H111" s="221">
        <f t="shared" si="98"/>
        <v>1141859739.3630631</v>
      </c>
      <c r="I111" s="221">
        <f t="shared" si="98"/>
        <v>2503669923.1396475</v>
      </c>
      <c r="J111" s="221">
        <f t="shared" si="98"/>
        <v>1689918139.3442647</v>
      </c>
      <c r="K111" s="221">
        <f t="shared" si="98"/>
        <v>813751783.7953825</v>
      </c>
      <c r="L111" s="221">
        <f>SUM(L$44:L$46)</f>
        <v>21520027482.563381</v>
      </c>
      <c r="O111" s="224" t="s">
        <v>116</v>
      </c>
      <c r="P111" s="221">
        <f>SUM(P$44:P$46)</f>
        <v>6296041254.6842346</v>
      </c>
      <c r="Q111" s="221">
        <f t="shared" ref="Q111:Y111" si="99">SUM(Q$44:Q$46)</f>
        <v>37781942088.835342</v>
      </c>
      <c r="R111" s="221">
        <f t="shared" si="99"/>
        <v>11937790876.267593</v>
      </c>
      <c r="S111" s="221">
        <f t="shared" si="99"/>
        <v>18275257136.722324</v>
      </c>
      <c r="T111" s="221">
        <f t="shared" si="99"/>
        <v>16041553203.587181</v>
      </c>
      <c r="U111" s="221">
        <f t="shared" si="99"/>
        <v>2233703933.1351447</v>
      </c>
      <c r="V111" s="221">
        <f t="shared" si="99"/>
        <v>7568894075.8454247</v>
      </c>
      <c r="W111" s="221">
        <f t="shared" si="99"/>
        <v>5767531111.7158585</v>
      </c>
      <c r="X111" s="221">
        <f t="shared" si="99"/>
        <v>1801362964.1295671</v>
      </c>
      <c r="Y111" s="221">
        <f t="shared" si="99"/>
        <v>44077983343.519577</v>
      </c>
      <c r="AB111" s="224" t="s">
        <v>116</v>
      </c>
      <c r="AC111" s="221">
        <f>SUM(AC$44:AC$46)</f>
        <v>9707965373.5036659</v>
      </c>
      <c r="AD111" s="221">
        <f t="shared" ref="AD111:AL111" si="100">SUM(AD$44:AD$46)</f>
        <v>57768247170.278122</v>
      </c>
      <c r="AE111" s="221">
        <f t="shared" si="100"/>
        <v>18479813827.009163</v>
      </c>
      <c r="AF111" s="221">
        <f t="shared" si="100"/>
        <v>27669441488.228165</v>
      </c>
      <c r="AG111" s="221">
        <f t="shared" si="100"/>
        <v>24098489384.365734</v>
      </c>
      <c r="AH111" s="221">
        <f t="shared" si="100"/>
        <v>3570952103.8624296</v>
      </c>
      <c r="AI111" s="221">
        <f t="shared" si="100"/>
        <v>11618991855.040796</v>
      </c>
      <c r="AJ111" s="221">
        <f t="shared" si="100"/>
        <v>8926451022.1334915</v>
      </c>
      <c r="AK111" s="221">
        <f t="shared" si="100"/>
        <v>2692540832.9073048</v>
      </c>
      <c r="AL111" s="221">
        <f t="shared" si="100"/>
        <v>67476212543.781784</v>
      </c>
      <c r="AO111" s="224" t="s">
        <v>116</v>
      </c>
      <c r="AP111" s="221">
        <f>SUM(AP$44:AP$46)</f>
        <v>13761337674.261221</v>
      </c>
      <c r="AQ111" s="221">
        <f t="shared" ref="AQ111:AY111" si="101">SUM(AQ$44:AQ$46)</f>
        <v>78982437156.752853</v>
      </c>
      <c r="AR111" s="221">
        <f t="shared" si="101"/>
        <v>25621449549.862705</v>
      </c>
      <c r="AS111" s="221">
        <f t="shared" si="101"/>
        <v>36808443796.365173</v>
      </c>
      <c r="AT111" s="221">
        <f t="shared" si="101"/>
        <v>32065303096.830799</v>
      </c>
      <c r="AU111" s="221">
        <f t="shared" si="101"/>
        <v>4743140699.5343714</v>
      </c>
      <c r="AV111" s="221">
        <f t="shared" si="101"/>
        <v>16552543810.524979</v>
      </c>
      <c r="AW111" s="221">
        <f t="shared" si="101"/>
        <v>12802658416.85183</v>
      </c>
      <c r="AX111" s="221">
        <f t="shared" si="101"/>
        <v>3749885393.6731486</v>
      </c>
      <c r="AY111" s="221">
        <f t="shared" si="101"/>
        <v>92743774831.014084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F325A9"/>
  </sheetPr>
  <dimension ref="A1:AY112"/>
  <sheetViews>
    <sheetView topLeftCell="AM25" zoomScale="70" zoomScaleNormal="70" workbookViewId="0">
      <selection activeCell="A28" sqref="A28"/>
    </sheetView>
  </sheetViews>
  <sheetFormatPr defaultColWidth="9" defaultRowHeight="14.4" outlineLevelRow="1"/>
  <cols>
    <col min="1" max="1" width="5.6640625" style="227" customWidth="1"/>
    <col min="2" max="2" width="23.88671875" style="195" customWidth="1"/>
    <col min="3" max="12" width="15.33203125" style="195" customWidth="1"/>
    <col min="13" max="13" width="4.33203125" style="226" customWidth="1"/>
    <col min="14" max="14" width="6.33203125" style="195" customWidth="1"/>
    <col min="15" max="15" width="26" style="195" bestFit="1" customWidth="1"/>
    <col min="16" max="25" width="13.88671875" style="195" customWidth="1"/>
    <col min="26" max="27" width="6.109375" style="195" customWidth="1"/>
    <col min="28" max="28" width="24" style="195" customWidth="1"/>
    <col min="29" max="38" width="14.88671875" style="195" customWidth="1"/>
    <col min="39" max="40" width="4.6640625" style="195" customWidth="1"/>
    <col min="41" max="41" width="23.44140625" style="195" bestFit="1" customWidth="1"/>
    <col min="42" max="51" width="16" style="195" customWidth="1"/>
    <col min="52" max="16384" width="9" style="195"/>
  </cols>
  <sheetData>
    <row r="1" spans="1:13" ht="21" hidden="1" outlineLevel="1">
      <c r="A1" s="225" t="s">
        <v>96</v>
      </c>
      <c r="C1" s="195">
        <v>2</v>
      </c>
      <c r="E1" s="195">
        <v>3</v>
      </c>
      <c r="G1" s="195">
        <v>4</v>
      </c>
      <c r="H1" s="195">
        <v>5</v>
      </c>
      <c r="J1" s="195">
        <v>6</v>
      </c>
      <c r="K1" s="195">
        <v>7</v>
      </c>
    </row>
    <row r="2" spans="1:13" hidden="1" outlineLevel="1">
      <c r="B2" s="196" t="s">
        <v>57</v>
      </c>
      <c r="C2" s="196" t="s">
        <v>9</v>
      </c>
      <c r="D2" s="197" t="s">
        <v>58</v>
      </c>
      <c r="E2" s="196" t="s">
        <v>1</v>
      </c>
      <c r="F2" s="197" t="s">
        <v>59</v>
      </c>
      <c r="G2" s="196" t="s">
        <v>60</v>
      </c>
      <c r="H2" s="196" t="s">
        <v>61</v>
      </c>
      <c r="I2" s="196" t="s">
        <v>62</v>
      </c>
      <c r="J2" s="196" t="s">
        <v>63</v>
      </c>
      <c r="K2" s="196" t="s">
        <v>64</v>
      </c>
      <c r="L2" s="196" t="s">
        <v>65</v>
      </c>
      <c r="M2" s="228"/>
    </row>
    <row r="3" spans="1:13" hidden="1" outlineLevel="1">
      <c r="A3" s="227" t="s">
        <v>83</v>
      </c>
      <c r="B3" s="195" t="s">
        <v>66</v>
      </c>
      <c r="C3" s="198" t="e">
        <f>SUMIF([30]まとめ!$C$157:$C$194,$B3,[30]まとめ!E$157:E$194)</f>
        <v>#VALUE!</v>
      </c>
      <c r="D3" s="198" t="e">
        <f>E3+G3+H3+J3+K3</f>
        <v>#VALUE!</v>
      </c>
      <c r="E3" s="198" t="e">
        <f>SUMIF([30]まとめ!$C$157:$C$194,$B3,[30]まとめ!F$157:F$194)</f>
        <v>#VALUE!</v>
      </c>
      <c r="F3" s="198" t="e">
        <f>SUM(G3:H3)</f>
        <v>#VALUE!</v>
      </c>
      <c r="G3" s="198" t="e">
        <f>SUMIF([30]まとめ!$C$157:$C$194,$B3,[30]まとめ!G$157:G$194)</f>
        <v>#VALUE!</v>
      </c>
      <c r="H3" s="198" t="e">
        <f>SUMIF([30]まとめ!$C$157:$C$194,$B3,[30]まとめ!H$157:H$194)</f>
        <v>#VALUE!</v>
      </c>
      <c r="I3" s="198" t="e">
        <f>SUM(J3:K3)</f>
        <v>#VALUE!</v>
      </c>
      <c r="J3" s="198" t="e">
        <f>SUMIF([30]まとめ!$C$157:$C$194,$B3,[30]まとめ!I$157:I$194)</f>
        <v>#VALUE!</v>
      </c>
      <c r="K3" s="198" t="e">
        <f>SUMIF([30]まとめ!$C$157:$C$194,$B3,[30]まとめ!J$157:J$194)</f>
        <v>#VALUE!</v>
      </c>
      <c r="L3" s="198" t="e">
        <f>SUM(C3:D3)</f>
        <v>#VALUE!</v>
      </c>
      <c r="M3" s="214"/>
    </row>
    <row r="4" spans="1:13" hidden="1" outlineLevel="1">
      <c r="A4" s="227" t="s">
        <v>83</v>
      </c>
      <c r="B4" s="195" t="s">
        <v>67</v>
      </c>
      <c r="C4" s="198" t="e">
        <f>SUMIF([30]まとめ!$C$157:$C$194,$B4,[30]まとめ!E$157:E$194)</f>
        <v>#VALUE!</v>
      </c>
      <c r="D4" s="198" t="e">
        <f>E4+G4+H4+J4+K4</f>
        <v>#VALUE!</v>
      </c>
      <c r="E4" s="198" t="e">
        <f>SUMIF([30]まとめ!$C$157:$C$194,$B4,[30]まとめ!F$157:F$194)</f>
        <v>#VALUE!</v>
      </c>
      <c r="F4" s="198" t="e">
        <f t="shared" ref="F4:F19" si="0">SUM(G4:H4)</f>
        <v>#VALUE!</v>
      </c>
      <c r="G4" s="198" t="e">
        <f>SUMIF([30]まとめ!$C$157:$C$194,$B4,[30]まとめ!G$157:G$194)</f>
        <v>#VALUE!</v>
      </c>
      <c r="H4" s="198" t="e">
        <f>SUMIF([30]まとめ!$C$157:$C$194,$B4,[30]まとめ!H$157:H$194)</f>
        <v>#VALUE!</v>
      </c>
      <c r="I4" s="198" t="e">
        <f t="shared" ref="I4:I19" si="1">SUM(J4:K4)</f>
        <v>#VALUE!</v>
      </c>
      <c r="J4" s="198" t="e">
        <f>SUMIF([30]まとめ!$C$157:$C$194,$B4,[30]まとめ!I$157:I$194)</f>
        <v>#VALUE!</v>
      </c>
      <c r="K4" s="198" t="e">
        <f>SUMIF([30]まとめ!$C$157:$C$194,$B4,[30]まとめ!J$157:J$194)</f>
        <v>#VALUE!</v>
      </c>
      <c r="L4" s="198" t="e">
        <f t="shared" ref="L4:L19" si="2">SUM(C4:D4)</f>
        <v>#VALUE!</v>
      </c>
      <c r="M4" s="214"/>
    </row>
    <row r="5" spans="1:13" hidden="1" outlineLevel="1">
      <c r="A5" s="227" t="s">
        <v>83</v>
      </c>
      <c r="B5" s="195" t="s">
        <v>84</v>
      </c>
      <c r="C5" s="198" t="e">
        <f>SUMIF([30]まとめ!$C$157:$C$194,$B5,[30]まとめ!E$157:E$194)</f>
        <v>#VALUE!</v>
      </c>
      <c r="D5" s="198" t="e">
        <f>E5+G5+H5+J5+K5</f>
        <v>#VALUE!</v>
      </c>
      <c r="E5" s="198" t="e">
        <f>SUMIF([30]まとめ!$C$157:$C$194,$B5,[30]まとめ!F$157:F$194)</f>
        <v>#VALUE!</v>
      </c>
      <c r="F5" s="198" t="e">
        <f t="shared" si="0"/>
        <v>#VALUE!</v>
      </c>
      <c r="G5" s="198" t="e">
        <f>SUMIF([30]まとめ!$C$157:$C$194,$B5,[30]まとめ!G$157:G$194)</f>
        <v>#VALUE!</v>
      </c>
      <c r="H5" s="198" t="e">
        <f>SUMIF([30]まとめ!$C$157:$C$194,$B5,[30]まとめ!H$157:H$194)</f>
        <v>#VALUE!</v>
      </c>
      <c r="I5" s="198" t="e">
        <f t="shared" si="1"/>
        <v>#VALUE!</v>
      </c>
      <c r="J5" s="198" t="e">
        <f>SUMIF([30]まとめ!$C$157:$C$194,$B5,[30]まとめ!I$157:I$194)</f>
        <v>#VALUE!</v>
      </c>
      <c r="K5" s="198" t="e">
        <f>SUMIF([30]まとめ!$C$157:$C$194,$B5,[30]まとめ!J$157:J$194)</f>
        <v>#VALUE!</v>
      </c>
      <c r="L5" s="198" t="e">
        <f t="shared" si="2"/>
        <v>#VALUE!</v>
      </c>
      <c r="M5" s="214"/>
    </row>
    <row r="6" spans="1:13" hidden="1" outlineLevel="1">
      <c r="A6" s="227" t="s">
        <v>83</v>
      </c>
      <c r="B6" s="195" t="s">
        <v>69</v>
      </c>
      <c r="C6" s="198" t="e">
        <f>SUMIF([30]まとめ!$C$157:$C$194,$B6,[30]まとめ!E$157:E$194)</f>
        <v>#VALUE!</v>
      </c>
      <c r="D6" s="198" t="e">
        <f t="shared" ref="D6:D19" si="3">E6+G6+H6+J6+K6</f>
        <v>#VALUE!</v>
      </c>
      <c r="E6" s="198" t="e">
        <f>SUMIF([30]まとめ!$C$157:$C$194,$B6,[30]まとめ!F$157:F$194)</f>
        <v>#VALUE!</v>
      </c>
      <c r="F6" s="198" t="e">
        <f t="shared" si="0"/>
        <v>#VALUE!</v>
      </c>
      <c r="G6" s="198" t="e">
        <f>SUMIF([30]まとめ!$C$157:$C$194,$B6,[30]まとめ!G$157:G$194)</f>
        <v>#VALUE!</v>
      </c>
      <c r="H6" s="198" t="e">
        <f>SUMIF([30]まとめ!$C$157:$C$194,$B6,[30]まとめ!H$157:H$194)</f>
        <v>#VALUE!</v>
      </c>
      <c r="I6" s="198" t="e">
        <f>SUM(J6:K6)</f>
        <v>#VALUE!</v>
      </c>
      <c r="J6" s="198" t="e">
        <f>SUMIF([30]まとめ!$C$157:$C$194,$B6,[30]まとめ!I$157:I$194)</f>
        <v>#VALUE!</v>
      </c>
      <c r="K6" s="198" t="e">
        <f>SUMIF([30]まとめ!$C$157:$C$194,$B6,[30]まとめ!J$157:J$194)</f>
        <v>#VALUE!</v>
      </c>
      <c r="L6" s="198" t="e">
        <f t="shared" si="2"/>
        <v>#VALUE!</v>
      </c>
      <c r="M6" s="214"/>
    </row>
    <row r="7" spans="1:13" hidden="1" outlineLevel="1">
      <c r="A7" s="227" t="s">
        <v>83</v>
      </c>
      <c r="B7" s="195" t="s">
        <v>70</v>
      </c>
      <c r="C7" s="198" t="e">
        <f>SUMIF([30]まとめ!$C$157:$C$194,$B7,[30]まとめ!E$157:E$194)</f>
        <v>#VALUE!</v>
      </c>
      <c r="D7" s="198" t="e">
        <f t="shared" si="3"/>
        <v>#VALUE!</v>
      </c>
      <c r="E7" s="198" t="e">
        <f>SUMIF([30]まとめ!$C$157:$C$194,$B7,[30]まとめ!F$157:F$194)</f>
        <v>#VALUE!</v>
      </c>
      <c r="F7" s="198" t="e">
        <f t="shared" si="0"/>
        <v>#VALUE!</v>
      </c>
      <c r="G7" s="198" t="e">
        <f>SUMIF([30]まとめ!$C$157:$C$194,$B7,[30]まとめ!G$157:G$194)</f>
        <v>#VALUE!</v>
      </c>
      <c r="H7" s="198" t="e">
        <f>SUMIF([30]まとめ!$C$157:$C$194,$B7,[30]まとめ!H$157:H$194)</f>
        <v>#VALUE!</v>
      </c>
      <c r="I7" s="198" t="e">
        <f t="shared" si="1"/>
        <v>#VALUE!</v>
      </c>
      <c r="J7" s="198" t="e">
        <f>SUMIF([30]まとめ!$C$157:$C$194,$B7,[30]まとめ!I$157:I$194)</f>
        <v>#VALUE!</v>
      </c>
      <c r="K7" s="198" t="e">
        <f>SUMIF([30]まとめ!$C$157:$C$194,$B7,[30]まとめ!J$157:J$194)</f>
        <v>#VALUE!</v>
      </c>
      <c r="L7" s="198" t="e">
        <f t="shared" si="2"/>
        <v>#VALUE!</v>
      </c>
      <c r="M7" s="214"/>
    </row>
    <row r="8" spans="1:13" hidden="1" outlineLevel="1">
      <c r="A8" s="227" t="s">
        <v>87</v>
      </c>
      <c r="B8" s="195" t="s">
        <v>4</v>
      </c>
      <c r="C8" s="198" t="e">
        <f>SUMIF([30]まとめ!$C$157:$C$194,$B8,[30]まとめ!E$157:E$194)</f>
        <v>#VALUE!</v>
      </c>
      <c r="D8" s="198" t="e">
        <f t="shared" si="3"/>
        <v>#VALUE!</v>
      </c>
      <c r="E8" s="198" t="e">
        <f>SUMIF([30]まとめ!$C$157:$C$194,$B8,[30]まとめ!F$157:F$194)</f>
        <v>#VALUE!</v>
      </c>
      <c r="F8" s="198" t="e">
        <f t="shared" si="0"/>
        <v>#VALUE!</v>
      </c>
      <c r="G8" s="198" t="e">
        <f>SUMIF([30]まとめ!$C$157:$C$194,$B8,[30]まとめ!G$157:G$194)</f>
        <v>#VALUE!</v>
      </c>
      <c r="H8" s="198" t="e">
        <f>SUMIF([30]まとめ!$C$157:$C$194,$B8,[30]まとめ!H$157:H$194)</f>
        <v>#VALUE!</v>
      </c>
      <c r="I8" s="198" t="e">
        <f t="shared" si="1"/>
        <v>#VALUE!</v>
      </c>
      <c r="J8" s="198" t="e">
        <f>SUMIF([30]まとめ!$C$157:$C$194,$B8,[30]まとめ!I$157:I$194)</f>
        <v>#VALUE!</v>
      </c>
      <c r="K8" s="198" t="e">
        <f>SUMIF([30]まとめ!$C$157:$C$194,$B8,[30]まとめ!J$157:J$194)</f>
        <v>#VALUE!</v>
      </c>
      <c r="L8" s="198" t="e">
        <f t="shared" si="2"/>
        <v>#VALUE!</v>
      </c>
      <c r="M8" s="214"/>
    </row>
    <row r="9" spans="1:13" hidden="1" outlineLevel="1">
      <c r="A9" s="227" t="s">
        <v>87</v>
      </c>
      <c r="B9" s="195" t="s">
        <v>71</v>
      </c>
      <c r="C9" s="198" t="e">
        <f>SUMIF([30]まとめ!$C$157:$C$194,$B9,[30]まとめ!E$157:E$194)</f>
        <v>#VALUE!</v>
      </c>
      <c r="D9" s="198" t="e">
        <f t="shared" si="3"/>
        <v>#VALUE!</v>
      </c>
      <c r="E9" s="198" t="e">
        <f>SUMIF([30]まとめ!$C$157:$C$194,$B9,[30]まとめ!F$157:F$194)</f>
        <v>#VALUE!</v>
      </c>
      <c r="F9" s="198" t="e">
        <f t="shared" si="0"/>
        <v>#VALUE!</v>
      </c>
      <c r="G9" s="198" t="e">
        <f>SUMIF([30]まとめ!$C$157:$C$194,$B9,[30]まとめ!G$157:G$194)</f>
        <v>#VALUE!</v>
      </c>
      <c r="H9" s="198" t="e">
        <f>SUMIF([30]まとめ!$C$157:$C$194,$B9,[30]まとめ!H$157:H$194)</f>
        <v>#VALUE!</v>
      </c>
      <c r="I9" s="198" t="e">
        <f t="shared" si="1"/>
        <v>#VALUE!</v>
      </c>
      <c r="J9" s="198" t="e">
        <f>SUMIF([30]まとめ!$C$157:$C$194,$B9,[30]まとめ!I$157:I$194)</f>
        <v>#VALUE!</v>
      </c>
      <c r="K9" s="198" t="e">
        <f>SUMIF([30]まとめ!$C$157:$C$194,$B9,[30]まとめ!J$157:J$194)</f>
        <v>#VALUE!</v>
      </c>
      <c r="L9" s="198" t="e">
        <f t="shared" si="2"/>
        <v>#VALUE!</v>
      </c>
      <c r="M9" s="214"/>
    </row>
    <row r="10" spans="1:13" hidden="1" outlineLevel="1">
      <c r="A10" s="227" t="s">
        <v>87</v>
      </c>
      <c r="B10" s="195" t="s">
        <v>72</v>
      </c>
      <c r="C10" s="198" t="e">
        <f>SUMIF([30]まとめ!$C$157:$C$194,$B10,[30]まとめ!E$157:E$194)</f>
        <v>#VALUE!</v>
      </c>
      <c r="D10" s="198" t="e">
        <f t="shared" si="3"/>
        <v>#VALUE!</v>
      </c>
      <c r="E10" s="198" t="e">
        <f>SUMIF([30]まとめ!$C$157:$C$194,$B10,[30]まとめ!F$157:F$194)</f>
        <v>#VALUE!</v>
      </c>
      <c r="F10" s="198" t="e">
        <f t="shared" si="0"/>
        <v>#VALUE!</v>
      </c>
      <c r="G10" s="198" t="e">
        <f>SUMIF([30]まとめ!$C$157:$C$194,$B10,[30]まとめ!G$157:G$194)</f>
        <v>#VALUE!</v>
      </c>
      <c r="H10" s="198" t="e">
        <f>SUMIF([30]まとめ!$C$157:$C$194,$B10,[30]まとめ!H$157:H$194)</f>
        <v>#VALUE!</v>
      </c>
      <c r="I10" s="198" t="e">
        <f t="shared" si="1"/>
        <v>#VALUE!</v>
      </c>
      <c r="J10" s="198" t="e">
        <f>SUMIF([30]まとめ!$C$157:$C$194,$B10,[30]まとめ!I$157:I$194)</f>
        <v>#VALUE!</v>
      </c>
      <c r="K10" s="198" t="e">
        <f>SUMIF([30]まとめ!$C$157:$C$194,$B10,[30]まとめ!J$157:J$194)</f>
        <v>#VALUE!</v>
      </c>
      <c r="L10" s="198" t="e">
        <f t="shared" si="2"/>
        <v>#VALUE!</v>
      </c>
      <c r="M10" s="214"/>
    </row>
    <row r="11" spans="1:13" hidden="1" outlineLevel="1">
      <c r="A11" s="227" t="s">
        <v>73</v>
      </c>
      <c r="B11" s="195" t="s">
        <v>73</v>
      </c>
      <c r="C11" s="198" t="e">
        <f>SUMIF([30]まとめ!$C$157:$C$194,$B11,[30]まとめ!E$157:E$194)</f>
        <v>#VALUE!</v>
      </c>
      <c r="D11" s="198" t="e">
        <f t="shared" si="3"/>
        <v>#VALUE!</v>
      </c>
      <c r="E11" s="198" t="e">
        <f>SUMIF([30]まとめ!$C$157:$C$194,$B11,[30]まとめ!F$157:F$194)</f>
        <v>#VALUE!</v>
      </c>
      <c r="F11" s="198" t="e">
        <f t="shared" si="0"/>
        <v>#VALUE!</v>
      </c>
      <c r="G11" s="198" t="e">
        <f>SUMIF([30]まとめ!$C$157:$C$194,$B11,[30]まとめ!G$157:G$194)</f>
        <v>#VALUE!</v>
      </c>
      <c r="H11" s="198" t="e">
        <f>SUMIF([30]まとめ!$C$157:$C$194,$B11,[30]まとめ!H$157:H$194)</f>
        <v>#VALUE!</v>
      </c>
      <c r="I11" s="198" t="e">
        <f t="shared" si="1"/>
        <v>#VALUE!</v>
      </c>
      <c r="J11" s="198" t="e">
        <f>SUMIF([30]まとめ!$C$157:$C$194,$B11,[30]まとめ!I$157:I$194)</f>
        <v>#VALUE!</v>
      </c>
      <c r="K11" s="198" t="e">
        <f>SUMIF([30]まとめ!$C$157:$C$194,$B11,[30]まとめ!J$157:J$194)</f>
        <v>#VALUE!</v>
      </c>
      <c r="L11" s="198" t="e">
        <f t="shared" si="2"/>
        <v>#VALUE!</v>
      </c>
      <c r="M11" s="214"/>
    </row>
    <row r="12" spans="1:13" hidden="1" outlineLevel="1">
      <c r="A12" s="227" t="s">
        <v>87</v>
      </c>
      <c r="B12" s="195" t="s">
        <v>74</v>
      </c>
      <c r="C12" s="198" t="e">
        <f>SUMIF([30]まとめ!$C$157:$C$194,$B12,[30]まとめ!E$157:E$194)</f>
        <v>#VALUE!</v>
      </c>
      <c r="D12" s="198" t="e">
        <f t="shared" si="3"/>
        <v>#VALUE!</v>
      </c>
      <c r="E12" s="198" t="e">
        <f>SUMIF([30]まとめ!$C$157:$C$194,$B12,[30]まとめ!F$157:F$194)</f>
        <v>#VALUE!</v>
      </c>
      <c r="F12" s="198" t="e">
        <f t="shared" si="0"/>
        <v>#VALUE!</v>
      </c>
      <c r="G12" s="198" t="e">
        <f>SUMIF([30]まとめ!$C$157:$C$194,$B12,[30]まとめ!G$157:G$194)</f>
        <v>#VALUE!</v>
      </c>
      <c r="H12" s="198" t="e">
        <f>SUMIF([30]まとめ!$C$157:$C$194,$B12,[30]まとめ!H$157:H$194)</f>
        <v>#VALUE!</v>
      </c>
      <c r="I12" s="198" t="e">
        <f t="shared" si="1"/>
        <v>#VALUE!</v>
      </c>
      <c r="J12" s="198" t="e">
        <f>SUMIF([30]まとめ!$C$157:$C$194,$B12,[30]まとめ!I$157:I$194)</f>
        <v>#VALUE!</v>
      </c>
      <c r="K12" s="198" t="e">
        <f>SUMIF([30]まとめ!$C$157:$C$194,$B12,[30]まとめ!J$157:J$194)</f>
        <v>#VALUE!</v>
      </c>
      <c r="L12" s="198" t="e">
        <f t="shared" si="2"/>
        <v>#VALUE!</v>
      </c>
      <c r="M12" s="214"/>
    </row>
    <row r="13" spans="1:13" hidden="1" outlineLevel="1">
      <c r="A13" s="227" t="s">
        <v>87</v>
      </c>
      <c r="B13" s="195" t="s">
        <v>76</v>
      </c>
      <c r="C13" s="198" t="e">
        <f>SUMIF([30]まとめ!$C$157:$C$194,$B13,[30]まとめ!E$157:E$194)</f>
        <v>#VALUE!</v>
      </c>
      <c r="D13" s="198" t="e">
        <f t="shared" si="3"/>
        <v>#VALUE!</v>
      </c>
      <c r="E13" s="198" t="e">
        <f>SUMIF([30]まとめ!$C$157:$C$194,$B13,[30]まとめ!F$157:F$194)</f>
        <v>#VALUE!</v>
      </c>
      <c r="F13" s="198" t="e">
        <f t="shared" si="0"/>
        <v>#VALUE!</v>
      </c>
      <c r="G13" s="198" t="e">
        <f>SUMIF([30]まとめ!$C$157:$C$194,$B13,[30]まとめ!G$157:G$194)</f>
        <v>#VALUE!</v>
      </c>
      <c r="H13" s="198" t="e">
        <f>SUMIF([30]まとめ!$C$157:$C$194,$B13,[30]まとめ!H$157:H$194)</f>
        <v>#VALUE!</v>
      </c>
      <c r="I13" s="198" t="e">
        <f t="shared" si="1"/>
        <v>#VALUE!</v>
      </c>
      <c r="J13" s="198" t="e">
        <f>SUMIF([30]まとめ!$C$157:$C$194,$B13,[30]まとめ!I$157:I$194)</f>
        <v>#VALUE!</v>
      </c>
      <c r="K13" s="198" t="e">
        <f>SUMIF([30]まとめ!$C$157:$C$194,$B13,[30]まとめ!J$157:J$194)</f>
        <v>#VALUE!</v>
      </c>
      <c r="L13" s="198" t="e">
        <f t="shared" si="2"/>
        <v>#VALUE!</v>
      </c>
      <c r="M13" s="214"/>
    </row>
    <row r="14" spans="1:13" hidden="1" outlineLevel="1">
      <c r="A14" s="227" t="s">
        <v>87</v>
      </c>
      <c r="B14" s="195" t="s">
        <v>78</v>
      </c>
      <c r="C14" s="198" t="e">
        <f>SUMIF([30]まとめ!$C$157:$C$194,$B14,[30]まとめ!E$157:E$194)</f>
        <v>#VALUE!</v>
      </c>
      <c r="D14" s="198" t="e">
        <f t="shared" si="3"/>
        <v>#VALUE!</v>
      </c>
      <c r="E14" s="198" t="e">
        <f>SUMIF([30]まとめ!$C$157:$C$194,$B14,[30]まとめ!F$157:F$194)</f>
        <v>#VALUE!</v>
      </c>
      <c r="F14" s="198" t="e">
        <f t="shared" si="0"/>
        <v>#VALUE!</v>
      </c>
      <c r="G14" s="198" t="e">
        <f>SUMIF([30]まとめ!$C$157:$C$194,$B14,[30]まとめ!G$157:G$194)</f>
        <v>#VALUE!</v>
      </c>
      <c r="H14" s="198" t="e">
        <f>SUMIF([30]まとめ!$C$157:$C$194,$B14,[30]まとめ!H$157:H$194)</f>
        <v>#VALUE!</v>
      </c>
      <c r="I14" s="198" t="e">
        <f t="shared" si="1"/>
        <v>#VALUE!</v>
      </c>
      <c r="J14" s="198" t="e">
        <f>SUMIF([30]まとめ!$C$157:$C$194,$B14,[30]まとめ!I$157:I$194)</f>
        <v>#VALUE!</v>
      </c>
      <c r="K14" s="198" t="e">
        <f>SUMIF([30]まとめ!$C$157:$C$194,$B14,[30]まとめ!J$157:J$194)</f>
        <v>#VALUE!</v>
      </c>
      <c r="L14" s="198" t="e">
        <f t="shared" si="2"/>
        <v>#VALUE!</v>
      </c>
      <c r="M14" s="214"/>
    </row>
    <row r="15" spans="1:13" hidden="1" outlineLevel="1">
      <c r="A15" s="227" t="s">
        <v>87</v>
      </c>
      <c r="B15" s="195" t="s">
        <v>77</v>
      </c>
      <c r="C15" s="198" t="e">
        <f>SUMIF([30]まとめ!$C$157:$C$194,$B15,[30]まとめ!E$157:E$194)</f>
        <v>#VALUE!</v>
      </c>
      <c r="D15" s="198" t="e">
        <f t="shared" si="3"/>
        <v>#VALUE!</v>
      </c>
      <c r="E15" s="198" t="e">
        <f>SUMIF([30]まとめ!$C$157:$C$194,$B15,[30]まとめ!F$157:F$194)</f>
        <v>#VALUE!</v>
      </c>
      <c r="F15" s="198" t="e">
        <f t="shared" si="0"/>
        <v>#VALUE!</v>
      </c>
      <c r="G15" s="198" t="e">
        <f>SUMIF([30]まとめ!$C$157:$C$194,$B15,[30]まとめ!G$157:G$194)</f>
        <v>#VALUE!</v>
      </c>
      <c r="H15" s="198" t="e">
        <f>SUMIF([30]まとめ!$C$157:$C$194,$B15,[30]まとめ!H$157:H$194)</f>
        <v>#VALUE!</v>
      </c>
      <c r="I15" s="198" t="e">
        <f t="shared" si="1"/>
        <v>#VALUE!</v>
      </c>
      <c r="J15" s="198" t="e">
        <f>SUMIF([30]まとめ!$C$157:$C$194,$B15,[30]まとめ!I$157:I$194)</f>
        <v>#VALUE!</v>
      </c>
      <c r="K15" s="198" t="e">
        <f>SUMIF([30]まとめ!$C$157:$C$194,$B15,[30]まとめ!J$157:J$194)</f>
        <v>#VALUE!</v>
      </c>
      <c r="L15" s="198" t="e">
        <f t="shared" si="2"/>
        <v>#VALUE!</v>
      </c>
      <c r="M15" s="214"/>
    </row>
    <row r="16" spans="1:13" hidden="1" outlineLevel="1">
      <c r="A16" s="227" t="s">
        <v>87</v>
      </c>
      <c r="B16" s="195" t="s">
        <v>75</v>
      </c>
      <c r="C16" s="198" t="e">
        <f>SUMIF([30]まとめ!$C$157:$C$194,$B16,[30]まとめ!E$157:E$194)</f>
        <v>#VALUE!</v>
      </c>
      <c r="D16" s="198" t="e">
        <f t="shared" si="3"/>
        <v>#VALUE!</v>
      </c>
      <c r="E16" s="198" t="e">
        <f>SUMIF([30]まとめ!$C$157:$C$194,$B16,[30]まとめ!F$157:F$194)</f>
        <v>#VALUE!</v>
      </c>
      <c r="F16" s="198" t="e">
        <f t="shared" si="0"/>
        <v>#VALUE!</v>
      </c>
      <c r="G16" s="198" t="e">
        <f>SUMIF([30]まとめ!$C$157:$C$194,$B16,[30]まとめ!G$157:G$194)</f>
        <v>#VALUE!</v>
      </c>
      <c r="H16" s="198" t="e">
        <f>SUMIF([30]まとめ!$C$157:$C$194,$B16,[30]まとめ!H$157:H$194)</f>
        <v>#VALUE!</v>
      </c>
      <c r="I16" s="198" t="e">
        <f t="shared" si="1"/>
        <v>#VALUE!</v>
      </c>
      <c r="J16" s="198" t="e">
        <f>SUMIF([30]まとめ!$C$157:$C$194,$B16,[30]まとめ!I$157:I$194)</f>
        <v>#VALUE!</v>
      </c>
      <c r="K16" s="198" t="e">
        <f>SUMIF([30]まとめ!$C$157:$C$194,$B16,[30]まとめ!J$157:J$194)</f>
        <v>#VALUE!</v>
      </c>
      <c r="L16" s="198" t="e">
        <f t="shared" si="2"/>
        <v>#VALUE!</v>
      </c>
      <c r="M16" s="214"/>
    </row>
    <row r="17" spans="1:51" hidden="1" outlineLevel="1">
      <c r="A17" s="227" t="s">
        <v>89</v>
      </c>
      <c r="B17" s="195" t="s">
        <v>90</v>
      </c>
      <c r="C17" s="198" t="e">
        <f>SUMIF([30]まとめ!$C$157:$C$194,$B17,[30]まとめ!E$157:E$194)</f>
        <v>#VALUE!</v>
      </c>
      <c r="D17" s="198" t="e">
        <f t="shared" si="3"/>
        <v>#VALUE!</v>
      </c>
      <c r="E17" s="198" t="e">
        <f>SUMIF([30]まとめ!$C$157:$C$194,$B17,[30]まとめ!F$157:F$194)</f>
        <v>#VALUE!</v>
      </c>
      <c r="F17" s="198" t="e">
        <f t="shared" si="0"/>
        <v>#VALUE!</v>
      </c>
      <c r="G17" s="198" t="e">
        <f>SUMIF([30]まとめ!$C$157:$C$194,$B17,[30]まとめ!G$157:G$194)</f>
        <v>#VALUE!</v>
      </c>
      <c r="H17" s="198" t="e">
        <f>SUMIF([30]まとめ!$C$157:$C$194,$B17,[30]まとめ!H$157:H$194)</f>
        <v>#VALUE!</v>
      </c>
      <c r="I17" s="198" t="e">
        <f>SUM(J17:K17)</f>
        <v>#VALUE!</v>
      </c>
      <c r="J17" s="198" t="e">
        <f>SUMIF([30]まとめ!$C$157:$C$194,$B17,[30]まとめ!I$157:I$194)</f>
        <v>#VALUE!</v>
      </c>
      <c r="K17" s="198" t="e">
        <f>SUMIF([30]まとめ!$C$157:$C$194,$B17,[30]まとめ!J$157:J$194)</f>
        <v>#VALUE!</v>
      </c>
      <c r="L17" s="198" t="e">
        <f t="shared" si="2"/>
        <v>#VALUE!</v>
      </c>
      <c r="M17" s="214"/>
    </row>
    <row r="18" spans="1:51" hidden="1" outlineLevel="1">
      <c r="A18" s="227" t="s">
        <v>89</v>
      </c>
      <c r="B18" s="195" t="s">
        <v>91</v>
      </c>
      <c r="C18" s="198" t="e">
        <f>SUMIF([30]まとめ!$C$157:$C$194,$B18,[30]まとめ!E$157:E$194)</f>
        <v>#VALUE!</v>
      </c>
      <c r="D18" s="198" t="e">
        <f t="shared" si="3"/>
        <v>#VALUE!</v>
      </c>
      <c r="E18" s="198" t="e">
        <f>SUMIF([30]まとめ!$C$157:$C$194,$B18,[30]まとめ!F$157:F$194)</f>
        <v>#VALUE!</v>
      </c>
      <c r="F18" s="198" t="e">
        <f t="shared" si="0"/>
        <v>#VALUE!</v>
      </c>
      <c r="G18" s="198" t="e">
        <f>SUMIF([30]まとめ!$C$157:$C$194,$B18,[30]まとめ!G$157:G$194)</f>
        <v>#VALUE!</v>
      </c>
      <c r="H18" s="198" t="e">
        <f>SUMIF([30]まとめ!$C$157:$C$194,$B18,[30]まとめ!H$157:H$194)</f>
        <v>#VALUE!</v>
      </c>
      <c r="I18" s="198" t="e">
        <f t="shared" si="1"/>
        <v>#VALUE!</v>
      </c>
      <c r="J18" s="198" t="e">
        <f>SUMIF([30]まとめ!$C$157:$C$194,$B18,[30]まとめ!I$157:I$194)</f>
        <v>#VALUE!</v>
      </c>
      <c r="K18" s="198" t="e">
        <f>SUMIF([30]まとめ!$C$157:$C$194,$B18,[30]まとめ!J$157:J$194)</f>
        <v>#VALUE!</v>
      </c>
      <c r="L18" s="198" t="e">
        <f t="shared" si="2"/>
        <v>#VALUE!</v>
      </c>
      <c r="M18" s="214"/>
    </row>
    <row r="19" spans="1:51" hidden="1" outlineLevel="1">
      <c r="A19" s="227" t="s">
        <v>89</v>
      </c>
      <c r="B19" s="195" t="s">
        <v>92</v>
      </c>
      <c r="C19" s="198" t="e">
        <f>SUMIF([30]まとめ!$C$157:$C$194,$B19,[30]まとめ!E$157:E$194)</f>
        <v>#VALUE!</v>
      </c>
      <c r="D19" s="198" t="e">
        <f t="shared" si="3"/>
        <v>#VALUE!</v>
      </c>
      <c r="E19" s="198" t="e">
        <f>SUMIF([30]まとめ!$C$157:$C$194,$B19,[30]まとめ!F$157:F$194)</f>
        <v>#VALUE!</v>
      </c>
      <c r="F19" s="198" t="e">
        <f t="shared" si="0"/>
        <v>#VALUE!</v>
      </c>
      <c r="G19" s="198" t="e">
        <f>SUMIF([30]まとめ!$C$157:$C$194,$B19,[30]まとめ!G$157:G$194)</f>
        <v>#VALUE!</v>
      </c>
      <c r="H19" s="198" t="e">
        <f>SUMIF([30]まとめ!$C$157:$C$194,$B19,[30]まとめ!H$157:H$194)</f>
        <v>#VALUE!</v>
      </c>
      <c r="I19" s="198" t="e">
        <f t="shared" si="1"/>
        <v>#VALUE!</v>
      </c>
      <c r="J19" s="198" t="e">
        <f>SUMIF([30]まとめ!$C$157:$C$194,$B19,[30]まとめ!I$157:I$194)</f>
        <v>#VALUE!</v>
      </c>
      <c r="K19" s="198" t="e">
        <f>SUMIF([30]まとめ!$C$157:$C$194,$B19,[30]まとめ!J$157:J$194)</f>
        <v>#VALUE!</v>
      </c>
      <c r="L19" s="198" t="e">
        <f t="shared" si="2"/>
        <v>#VALUE!</v>
      </c>
      <c r="M19" s="214"/>
    </row>
    <row r="20" spans="1:51" hidden="1" outlineLevel="1">
      <c r="B20" s="200" t="s">
        <v>65</v>
      </c>
      <c r="C20" s="201" t="e">
        <f>SUM(C3:C19)</f>
        <v>#VALUE!</v>
      </c>
      <c r="D20" s="201" t="e">
        <f>SUM(D3:D19)</f>
        <v>#VALUE!</v>
      </c>
      <c r="E20" s="201" t="e">
        <f t="shared" ref="E20:K20" si="4">SUM(E3:E19)</f>
        <v>#VALUE!</v>
      </c>
      <c r="F20" s="201" t="e">
        <f>SUM(F3:F19)</f>
        <v>#VALUE!</v>
      </c>
      <c r="G20" s="201" t="e">
        <f t="shared" si="4"/>
        <v>#VALUE!</v>
      </c>
      <c r="H20" s="201" t="e">
        <f t="shared" si="4"/>
        <v>#VALUE!</v>
      </c>
      <c r="I20" s="201" t="e">
        <f>SUM(I3:I19)</f>
        <v>#VALUE!</v>
      </c>
      <c r="J20" s="201" t="e">
        <f t="shared" si="4"/>
        <v>#VALUE!</v>
      </c>
      <c r="K20" s="201" t="e">
        <f t="shared" si="4"/>
        <v>#VALUE!</v>
      </c>
      <c r="L20" s="201" t="e">
        <f>SUM(L3:L19)</f>
        <v>#VALUE!</v>
      </c>
      <c r="M20" s="229"/>
    </row>
    <row r="21" spans="1:51" hidden="1" outlineLevel="1">
      <c r="B21" s="199" t="s">
        <v>79</v>
      </c>
      <c r="C21" s="205" t="e">
        <f>C20-'[30]GOD地域別（会計T）'!C73</f>
        <v>#VALUE!</v>
      </c>
      <c r="D21" s="205"/>
      <c r="E21" s="205" t="e">
        <f>E20-'[30]GOD地域別（会計T）'!D73</f>
        <v>#VALUE!</v>
      </c>
      <c r="F21" s="205"/>
      <c r="G21" s="205" t="e">
        <f>G20-'[30]GOD地域別（会計T）'!E73</f>
        <v>#VALUE!</v>
      </c>
      <c r="H21" s="205" t="e">
        <f>H20-'[30]GOD地域別（会計T）'!F73</f>
        <v>#VALUE!</v>
      </c>
      <c r="I21" s="205"/>
      <c r="J21" s="205" t="e">
        <f>J20-'[30]GOD地域別（会計T）'!G73</f>
        <v>#VALUE!</v>
      </c>
      <c r="K21" s="205" t="e">
        <f>K20-'[30]GOD地域別（会計T）'!H73</f>
        <v>#VALUE!</v>
      </c>
      <c r="L21" s="205" t="e">
        <f>L20-'[30]GOD地域別（会計T）'!I73</f>
        <v>#VALUE!</v>
      </c>
      <c r="M21" s="230"/>
    </row>
    <row r="22" spans="1:51" hidden="1" outlineLevel="1">
      <c r="B22" s="203" t="s">
        <v>80</v>
      </c>
      <c r="C22" s="204" t="e">
        <f>C20/$L20</f>
        <v>#VALUE!</v>
      </c>
      <c r="D22" s="204" t="e">
        <f t="shared" ref="D22:L22" si="5">D20/$L20</f>
        <v>#VALUE!</v>
      </c>
      <c r="E22" s="204" t="e">
        <f t="shared" si="5"/>
        <v>#VALUE!</v>
      </c>
      <c r="F22" s="204" t="e">
        <f t="shared" si="5"/>
        <v>#VALUE!</v>
      </c>
      <c r="G22" s="204" t="e">
        <f t="shared" si="5"/>
        <v>#VALUE!</v>
      </c>
      <c r="H22" s="204" t="e">
        <f t="shared" si="5"/>
        <v>#VALUE!</v>
      </c>
      <c r="I22" s="204" t="e">
        <f t="shared" si="5"/>
        <v>#VALUE!</v>
      </c>
      <c r="J22" s="204" t="e">
        <f t="shared" si="5"/>
        <v>#VALUE!</v>
      </c>
      <c r="K22" s="204" t="e">
        <f t="shared" si="5"/>
        <v>#VALUE!</v>
      </c>
      <c r="L22" s="204" t="e">
        <f t="shared" si="5"/>
        <v>#VALUE!</v>
      </c>
      <c r="M22" s="231"/>
    </row>
    <row r="23" spans="1:51" hidden="1" outlineLevel="1">
      <c r="B23" s="203" t="s">
        <v>93</v>
      </c>
      <c r="C23" s="205" t="e">
        <f>SUM(C12:C16,C10)</f>
        <v>#VALUE!</v>
      </c>
      <c r="D23" s="205" t="e">
        <f t="shared" ref="D23:L23" si="6">SUM(D12:D16,D10)</f>
        <v>#VALUE!</v>
      </c>
      <c r="E23" s="205" t="e">
        <f t="shared" si="6"/>
        <v>#VALUE!</v>
      </c>
      <c r="F23" s="205" t="e">
        <f t="shared" si="6"/>
        <v>#VALUE!</v>
      </c>
      <c r="G23" s="205" t="e">
        <f t="shared" si="6"/>
        <v>#VALUE!</v>
      </c>
      <c r="H23" s="205" t="e">
        <f t="shared" si="6"/>
        <v>#VALUE!</v>
      </c>
      <c r="I23" s="205" t="e">
        <f t="shared" si="6"/>
        <v>#VALUE!</v>
      </c>
      <c r="J23" s="205" t="e">
        <f t="shared" si="6"/>
        <v>#VALUE!</v>
      </c>
      <c r="K23" s="205" t="e">
        <f t="shared" si="6"/>
        <v>#VALUE!</v>
      </c>
      <c r="L23" s="205" t="e">
        <f t="shared" si="6"/>
        <v>#VALUE!</v>
      </c>
      <c r="M23" s="230"/>
    </row>
    <row r="24" spans="1:51" hidden="1" outlineLevel="1"/>
    <row r="25" spans="1:51" ht="63" collapsed="1">
      <c r="A25" s="232"/>
      <c r="B25" s="233" t="s">
        <v>110</v>
      </c>
      <c r="C25" s="195">
        <v>2</v>
      </c>
      <c r="E25" s="195">
        <v>3</v>
      </c>
      <c r="G25" s="195">
        <v>4</v>
      </c>
      <c r="H25" s="195">
        <v>5</v>
      </c>
      <c r="J25" s="195">
        <v>6</v>
      </c>
      <c r="K25" s="195">
        <v>7</v>
      </c>
      <c r="N25" s="233"/>
      <c r="O25" s="233" t="s">
        <v>111</v>
      </c>
      <c r="P25" s="195">
        <v>2</v>
      </c>
      <c r="R25" s="195">
        <v>3</v>
      </c>
      <c r="T25" s="195">
        <v>4</v>
      </c>
      <c r="U25" s="195">
        <v>5</v>
      </c>
      <c r="W25" s="195">
        <v>6</v>
      </c>
      <c r="X25" s="195">
        <v>7</v>
      </c>
      <c r="AA25" s="194"/>
      <c r="AB25" s="233" t="s">
        <v>112</v>
      </c>
      <c r="AC25" s="195">
        <v>2</v>
      </c>
      <c r="AE25" s="195">
        <v>3</v>
      </c>
      <c r="AG25" s="195">
        <v>4</v>
      </c>
      <c r="AH25" s="195">
        <v>5</v>
      </c>
      <c r="AJ25" s="195">
        <v>6</v>
      </c>
      <c r="AK25" s="195">
        <v>7</v>
      </c>
      <c r="AN25" s="194"/>
      <c r="AO25" s="246" t="s">
        <v>113</v>
      </c>
      <c r="AP25" s="195">
        <v>2</v>
      </c>
      <c r="AR25" s="195">
        <v>3</v>
      </c>
      <c r="AT25" s="195">
        <v>4</v>
      </c>
      <c r="AU25" s="195">
        <v>5</v>
      </c>
      <c r="AW25" s="195">
        <v>6</v>
      </c>
      <c r="AX25" s="195">
        <v>7</v>
      </c>
    </row>
    <row r="26" spans="1:51">
      <c r="B26" s="196" t="s">
        <v>57</v>
      </c>
      <c r="C26" s="196" t="s">
        <v>9</v>
      </c>
      <c r="D26" s="197" t="s">
        <v>58</v>
      </c>
      <c r="E26" s="196" t="s">
        <v>1</v>
      </c>
      <c r="F26" s="197" t="s">
        <v>59</v>
      </c>
      <c r="G26" s="196" t="s">
        <v>60</v>
      </c>
      <c r="H26" s="196" t="s">
        <v>61</v>
      </c>
      <c r="I26" s="196" t="s">
        <v>62</v>
      </c>
      <c r="J26" s="196" t="s">
        <v>63</v>
      </c>
      <c r="K26" s="196" t="s">
        <v>64</v>
      </c>
      <c r="L26" s="196" t="s">
        <v>65</v>
      </c>
      <c r="M26" s="228"/>
      <c r="O26" s="196" t="s">
        <v>57</v>
      </c>
      <c r="P26" s="196" t="s">
        <v>9</v>
      </c>
      <c r="Q26" s="197" t="s">
        <v>58</v>
      </c>
      <c r="R26" s="196" t="s">
        <v>1</v>
      </c>
      <c r="S26" s="197" t="s">
        <v>59</v>
      </c>
      <c r="T26" s="196" t="s">
        <v>60</v>
      </c>
      <c r="U26" s="196" t="s">
        <v>61</v>
      </c>
      <c r="V26" s="196" t="s">
        <v>62</v>
      </c>
      <c r="W26" s="196" t="s">
        <v>63</v>
      </c>
      <c r="X26" s="196" t="s">
        <v>64</v>
      </c>
      <c r="Y26" s="196" t="s">
        <v>65</v>
      </c>
      <c r="AB26" s="196" t="s">
        <v>57</v>
      </c>
      <c r="AC26" s="196" t="s">
        <v>9</v>
      </c>
      <c r="AD26" s="197" t="s">
        <v>58</v>
      </c>
      <c r="AE26" s="196" t="s">
        <v>1</v>
      </c>
      <c r="AF26" s="197" t="s">
        <v>59</v>
      </c>
      <c r="AG26" s="196" t="s">
        <v>60</v>
      </c>
      <c r="AH26" s="196" t="s">
        <v>61</v>
      </c>
      <c r="AI26" s="196" t="s">
        <v>62</v>
      </c>
      <c r="AJ26" s="196" t="s">
        <v>63</v>
      </c>
      <c r="AK26" s="196" t="s">
        <v>64</v>
      </c>
      <c r="AL26" s="196" t="s">
        <v>65</v>
      </c>
      <c r="AO26" s="196" t="s">
        <v>57</v>
      </c>
      <c r="AP26" s="196" t="s">
        <v>9</v>
      </c>
      <c r="AQ26" s="197" t="s">
        <v>58</v>
      </c>
      <c r="AR26" s="196" t="s">
        <v>1</v>
      </c>
      <c r="AS26" s="197" t="s">
        <v>59</v>
      </c>
      <c r="AT26" s="196" t="s">
        <v>60</v>
      </c>
      <c r="AU26" s="196" t="s">
        <v>61</v>
      </c>
      <c r="AV26" s="196" t="s">
        <v>62</v>
      </c>
      <c r="AW26" s="196" t="s">
        <v>63</v>
      </c>
      <c r="AX26" s="196" t="s">
        <v>64</v>
      </c>
      <c r="AY26" s="196" t="s">
        <v>65</v>
      </c>
    </row>
    <row r="27" spans="1:51">
      <c r="A27" s="227" t="s">
        <v>83</v>
      </c>
      <c r="B27" s="195" t="s">
        <v>66</v>
      </c>
      <c r="C27" s="198">
        <f>VLOOKUP($B27,[31]広報分類FY14Q1!$C$82:$I$100,C$25,FALSE)</f>
        <v>11432806338</v>
      </c>
      <c r="D27" s="198">
        <f>E27+G27+H27+J27+K27</f>
        <v>7044268550.9680233</v>
      </c>
      <c r="E27" s="198">
        <f>VLOOKUP($B27,[31]広報分類FY14Q1!$C$82:$I$100,E$25,FALSE)</f>
        <v>1952486491.1779287</v>
      </c>
      <c r="F27" s="198">
        <f>SUM(G27:H27)</f>
        <v>1483791581.053206</v>
      </c>
      <c r="G27" s="198">
        <f>VLOOKUP($B27,[31]広報分類FY14Q1!$C$82:$I$100,G$25,FALSE)</f>
        <v>1036322874.3876789</v>
      </c>
      <c r="H27" s="198">
        <f>VLOOKUP($B27,[31]広報分類FY14Q1!$C$82:$I$100,H$25,FALSE)</f>
        <v>447468706.66552716</v>
      </c>
      <c r="I27" s="198">
        <f>SUM(J27:K27)</f>
        <v>3607990478.7368879</v>
      </c>
      <c r="J27" s="198">
        <f>VLOOKUP($B27,[31]広報分類FY14Q1!$C$82:$I$100,J$25,FALSE)</f>
        <v>3417201210.8540487</v>
      </c>
      <c r="K27" s="198">
        <f>VLOOKUP($B27,[31]広報分類FY14Q1!$C$82:$I$100,K$25,FALSE)</f>
        <v>190789267.88283935</v>
      </c>
      <c r="L27" s="198">
        <f t="shared" ref="L27:L46" si="7">SUM(C27:D27)</f>
        <v>18477074888.968025</v>
      </c>
      <c r="M27" s="214"/>
      <c r="O27" s="195" t="s">
        <v>66</v>
      </c>
      <c r="P27" s="198">
        <f>VLOOKUP($B27,[32]広報分類FY14Q2!$C$82:$J$100,P$25,FALSE)</f>
        <v>23949757964</v>
      </c>
      <c r="Q27" s="198">
        <f>R27+T27+U27+W27+X27</f>
        <v>14250138533.339506</v>
      </c>
      <c r="R27" s="198">
        <f>VLOOKUP($B27,[32]広報分類FY14Q2!$C$82:$J$100,R$25,FALSE)</f>
        <v>3657543804.5462856</v>
      </c>
      <c r="S27" s="198">
        <f>SUM(T27:U27)</f>
        <v>3225345079.9979372</v>
      </c>
      <c r="T27" s="198">
        <f>VLOOKUP($B27,[32]広報分類FY14Q2!$C$82:$J$100,T$25,FALSE)</f>
        <v>2297204029.4890594</v>
      </c>
      <c r="U27" s="198">
        <f>VLOOKUP($B27,[32]広報分類FY14Q2!$C$82:$J$100,U$25,FALSE)</f>
        <v>928141050.50887787</v>
      </c>
      <c r="V27" s="198">
        <f>SUM(W27:X27)</f>
        <v>7367249648.7952833</v>
      </c>
      <c r="W27" s="198">
        <f>VLOOKUP($B27,[32]広報分類FY14Q2!$C$82:$J$100,W$25,FALSE)</f>
        <v>6925349090.6333189</v>
      </c>
      <c r="X27" s="198">
        <f>VLOOKUP($B27,[32]広報分類FY14Q2!$C$82:$J$100,X$25,FALSE)</f>
        <v>441900558.16196477</v>
      </c>
      <c r="Y27" s="198">
        <f t="shared" ref="Y27:Y44" si="8">SUM(P27:Q27)</f>
        <v>38199896497.339508</v>
      </c>
      <c r="AB27" s="195" t="s">
        <v>66</v>
      </c>
      <c r="AC27" s="198">
        <f>VLOOKUP($B27,[33]広報分類FY14Q3!$C$82:$J$101,AC$25,FALSE)</f>
        <v>37241797846</v>
      </c>
      <c r="AD27" s="198">
        <f>AE27+AG27+AH27+AJ27+AK27</f>
        <v>22106147398.954891</v>
      </c>
      <c r="AE27" s="198">
        <f>VLOOKUP($B27,[33]広報分類FY14Q3!$C$82:$J$101,AE$25,FALSE)</f>
        <v>5676844925.1451025</v>
      </c>
      <c r="AF27" s="198">
        <f>SUM(AG27:AH27)</f>
        <v>5161147120.1319895</v>
      </c>
      <c r="AG27" s="198">
        <f>VLOOKUP($B27,[33]広報分類FY14Q3!$C$82:$J$101,AG$25,FALSE)</f>
        <v>3662662643.7314391</v>
      </c>
      <c r="AH27" s="198">
        <f>VLOOKUP($B27,[33]広報分類FY14Q3!$C$82:$J$101,AH$25,FALSE)</f>
        <v>1498484476.4005506</v>
      </c>
      <c r="AI27" s="198">
        <f>SUM(AJ27:AK27)</f>
        <v>11268155353.677799</v>
      </c>
      <c r="AJ27" s="198">
        <f>VLOOKUP($B27,[33]広報分類FY14Q3!$C$82:$J$101,AJ$25,FALSE)</f>
        <v>10548056387.677967</v>
      </c>
      <c r="AK27" s="198">
        <f>VLOOKUP($B27,[33]広報分類FY14Q3!$C$82:$J$101,AK$25,FALSE)</f>
        <v>720098965.99983156</v>
      </c>
      <c r="AL27" s="198">
        <f>SUM(AC27:AD27)</f>
        <v>59347945244.954895</v>
      </c>
      <c r="AO27" s="195" t="s">
        <v>66</v>
      </c>
      <c r="AP27" s="198">
        <f>VLOOKUP($B27,[34]広報分類FY14Q4!$C$83:$J$101,AP$25,FALSE)</f>
        <v>48737584911</v>
      </c>
      <c r="AQ27" s="198">
        <f t="shared" ref="AQ27:AQ46" si="9">AR27+AT27+AU27+AW27+AX27</f>
        <v>29793985162.944038</v>
      </c>
      <c r="AR27" s="198">
        <f>VLOOKUP($B27,[34]広報分類FY14Q4!$C$83:$J$101,AR$25,FALSE)</f>
        <v>7485029965.7691641</v>
      </c>
      <c r="AS27" s="198">
        <f>SUM(AT27:AU27)</f>
        <v>7349612080.9578247</v>
      </c>
      <c r="AT27" s="198">
        <f>VLOOKUP($B27,[34]広報分類FY14Q4!$C$83:$J$101,AT$25,FALSE)</f>
        <v>5288496683.4335861</v>
      </c>
      <c r="AU27" s="198">
        <f>VLOOKUP($B27,[34]広報分類FY14Q4!$C$83:$J$101,AU$25,FALSE)</f>
        <v>2061115397.5242388</v>
      </c>
      <c r="AV27" s="198">
        <f>SUM(AW27:AX27)</f>
        <v>14959343116.217047</v>
      </c>
      <c r="AW27" s="198">
        <f>VLOOKUP($B27,[34]広報分類FY14Q4!$C$83:$J$101,AW$25,FALSE)</f>
        <v>13925129226.112272</v>
      </c>
      <c r="AX27" s="198">
        <f>VLOOKUP($B27,[34]広報分類FY14Q4!$C$83:$J$101,AX$25,FALSE)</f>
        <v>1034213890.1047751</v>
      </c>
      <c r="AY27" s="198">
        <f t="shared" ref="AY27:AY44" si="10">SUM(AP27:AQ27)</f>
        <v>78531570073.944031</v>
      </c>
    </row>
    <row r="28" spans="1:51">
      <c r="A28" s="227" t="s">
        <v>83</v>
      </c>
      <c r="B28" s="234" t="s">
        <v>67</v>
      </c>
      <c r="C28" s="198">
        <f>VLOOKUP($B28,[31]広報分類FY14Q1!$C$82:$I$100,C$25,FALSE)</f>
        <v>8571035755</v>
      </c>
      <c r="D28" s="198">
        <f t="shared" ref="D28:D46" si="11">E28+G28+H28+J28+K28</f>
        <v>0</v>
      </c>
      <c r="E28" s="198">
        <f>VLOOKUP($B28,[31]広報分類FY14Q1!$C$82:$I$100,E$25,FALSE)</f>
        <v>0</v>
      </c>
      <c r="F28" s="198">
        <f t="shared" ref="F28:F46" si="12">SUM(G28:H28)</f>
        <v>0</v>
      </c>
      <c r="G28" s="198">
        <f>VLOOKUP($B28,[31]広報分類FY14Q1!$C$82:$I$100,G$25,FALSE)</f>
        <v>0</v>
      </c>
      <c r="H28" s="198">
        <f>VLOOKUP($B28,[31]広報分類FY14Q1!$C$82:$I$100,H$25,FALSE)</f>
        <v>0</v>
      </c>
      <c r="I28" s="198">
        <f t="shared" ref="I28:I46" si="13">SUM(J28:K28)</f>
        <v>0</v>
      </c>
      <c r="J28" s="198">
        <f>VLOOKUP($B28,[31]広報分類FY14Q1!$C$82:$I$100,J$25,FALSE)</f>
        <v>0</v>
      </c>
      <c r="K28" s="198">
        <f>VLOOKUP($B28,[31]広報分類FY14Q1!$C$82:$I$100,K$25,FALSE)</f>
        <v>0</v>
      </c>
      <c r="L28" s="198">
        <f t="shared" si="7"/>
        <v>8571035755</v>
      </c>
      <c r="M28" s="214"/>
      <c r="O28" s="234" t="s">
        <v>67</v>
      </c>
      <c r="P28" s="198">
        <f>VLOOKUP($B28,[32]広報分類FY14Q2!$C$82:$J$100,P$25,FALSE)</f>
        <v>17336433396</v>
      </c>
      <c r="Q28" s="198">
        <f t="shared" ref="Q28:Q29" si="14">R28+T28+U28+W28+X28</f>
        <v>0</v>
      </c>
      <c r="R28" s="198">
        <f>VLOOKUP($B28,[32]広報分類FY14Q2!$C$82:$J$100,R$25,FALSE)</f>
        <v>0</v>
      </c>
      <c r="S28" s="198">
        <f t="shared" ref="S28:S46" si="15">SUM(T28:U28)</f>
        <v>0</v>
      </c>
      <c r="T28" s="198">
        <f>VLOOKUP($B28,[32]広報分類FY14Q2!$C$82:$J$100,T$25,FALSE)</f>
        <v>0</v>
      </c>
      <c r="U28" s="198">
        <f>VLOOKUP($B28,[32]広報分類FY14Q2!$C$82:$J$100,U$25,FALSE)</f>
        <v>0</v>
      </c>
      <c r="V28" s="198">
        <f t="shared" ref="V28:V46" si="16">SUM(W28:X28)</f>
        <v>0</v>
      </c>
      <c r="W28" s="198">
        <f>VLOOKUP($B28,[32]広報分類FY14Q2!$C$82:$J$100,W$25,FALSE)</f>
        <v>0</v>
      </c>
      <c r="X28" s="198">
        <f>VLOOKUP($B28,[32]広報分類FY14Q2!$C$82:$J$100,X$25,FALSE)</f>
        <v>0</v>
      </c>
      <c r="Y28" s="198">
        <f t="shared" si="8"/>
        <v>17336433396</v>
      </c>
      <c r="AB28" s="234" t="s">
        <v>67</v>
      </c>
      <c r="AC28" s="198">
        <f>VLOOKUP($B28,[33]広報分類FY14Q3!$C$82:$J$101,AC$25,FALSE)</f>
        <v>27174142565.999996</v>
      </c>
      <c r="AD28" s="198">
        <f t="shared" ref="AD28:AD29" si="17">AE28+AG28+AH28+AJ28+AK28</f>
        <v>0</v>
      </c>
      <c r="AE28" s="198">
        <f>VLOOKUP($B28,[33]広報分類FY14Q3!$C$82:$J$101,AE$25,FALSE)</f>
        <v>0</v>
      </c>
      <c r="AF28" s="198">
        <f t="shared" ref="AF28:AF46" si="18">SUM(AG28:AH28)</f>
        <v>0</v>
      </c>
      <c r="AG28" s="198">
        <f>VLOOKUP($B28,[33]広報分類FY14Q3!$C$82:$J$101,AG$25,FALSE)</f>
        <v>0</v>
      </c>
      <c r="AH28" s="198">
        <f>VLOOKUP($B28,[33]広報分類FY14Q3!$C$82:$J$101,AH$25,FALSE)</f>
        <v>0</v>
      </c>
      <c r="AI28" s="198">
        <f t="shared" ref="AI28:AI46" si="19">SUM(AJ28:AK28)</f>
        <v>0</v>
      </c>
      <c r="AJ28" s="198">
        <f>VLOOKUP($B28,[33]広報分類FY14Q3!$C$82:$J$101,AJ$25,FALSE)</f>
        <v>0</v>
      </c>
      <c r="AK28" s="198">
        <f>VLOOKUP($B28,[33]広報分類FY14Q3!$C$82:$J$101,AK$25,FALSE)</f>
        <v>0</v>
      </c>
      <c r="AL28" s="198">
        <f t="shared" ref="AL28:AL44" si="20">SUM(AC28:AD28)</f>
        <v>27174142565.999996</v>
      </c>
      <c r="AO28" s="234" t="s">
        <v>67</v>
      </c>
      <c r="AP28" s="198">
        <f>VLOOKUP($B28,[34]広報分類FY14Q4!$C$83:$J$101,AP$25,FALSE)</f>
        <v>34958716265</v>
      </c>
      <c r="AQ28" s="198">
        <f t="shared" si="9"/>
        <v>0</v>
      </c>
      <c r="AR28" s="198">
        <f>VLOOKUP($B28,[34]広報分類FY14Q4!$C$83:$J$101,AR$25,FALSE)</f>
        <v>0</v>
      </c>
      <c r="AS28" s="198">
        <f t="shared" ref="AS28:AS46" si="21">SUM(AT28:AU28)</f>
        <v>0</v>
      </c>
      <c r="AT28" s="198">
        <f>VLOOKUP($B28,[34]広報分類FY14Q4!$C$83:$J$101,AT$25,FALSE)</f>
        <v>0</v>
      </c>
      <c r="AU28" s="198">
        <f>VLOOKUP($B28,[34]広報分類FY14Q4!$C$83:$J$101,AU$25,FALSE)</f>
        <v>0</v>
      </c>
      <c r="AV28" s="198">
        <f t="shared" ref="AV28:AV46" si="22">SUM(AW28:AX28)</f>
        <v>0</v>
      </c>
      <c r="AW28" s="198">
        <f>VLOOKUP($B28,[34]広報分類FY14Q4!$C$83:$J$101,AW$25,FALSE)</f>
        <v>0</v>
      </c>
      <c r="AX28" s="198">
        <f>VLOOKUP($B28,[34]広報分類FY14Q4!$C$83:$J$101,AX$25,FALSE)</f>
        <v>0</v>
      </c>
      <c r="AY28" s="198">
        <f t="shared" si="10"/>
        <v>34958716265</v>
      </c>
    </row>
    <row r="29" spans="1:51">
      <c r="A29" s="227" t="s">
        <v>83</v>
      </c>
      <c r="B29" s="234" t="s">
        <v>68</v>
      </c>
      <c r="C29" s="198">
        <f>VLOOKUP($B29,[31]広報分類FY14Q1!$C$82:$I$100,C$25,FALSE)</f>
        <v>4033119236</v>
      </c>
      <c r="D29" s="198">
        <f t="shared" si="11"/>
        <v>1260712471.8151243</v>
      </c>
      <c r="E29" s="198">
        <f>VLOOKUP($B29,[31]広報分類FY14Q1!$C$82:$I$100,E$25,FALSE)</f>
        <v>981799030.13733423</v>
      </c>
      <c r="F29" s="198">
        <f t="shared" si="12"/>
        <v>246579548.65001401</v>
      </c>
      <c r="G29" s="198">
        <f>VLOOKUP($B29,[31]広報分類FY14Q1!$C$82:$I$100,G$25,FALSE)</f>
        <v>113514537.99276002</v>
      </c>
      <c r="H29" s="198">
        <f>VLOOKUP($B29,[31]広報分類FY14Q1!$C$82:$I$100,H$25,FALSE)</f>
        <v>133065010.657254</v>
      </c>
      <c r="I29" s="198">
        <f t="shared" si="13"/>
        <v>32333893.027775992</v>
      </c>
      <c r="J29" s="198">
        <f>VLOOKUP($B29,[31]広報分類FY14Q1!$C$82:$I$100,J$25,FALSE)</f>
        <v>32333893.027775992</v>
      </c>
      <c r="K29" s="198">
        <f>VLOOKUP($B29,[31]広報分類FY14Q1!$C$82:$I$100,K$25,FALSE)</f>
        <v>0</v>
      </c>
      <c r="L29" s="198">
        <f t="shared" si="7"/>
        <v>5293831707.8151245</v>
      </c>
      <c r="M29" s="214"/>
      <c r="O29" s="234" t="s">
        <v>68</v>
      </c>
      <c r="P29" s="198">
        <f>VLOOKUP($B29,[32]広報分類FY14Q2!$C$82:$J$100,P$25,FALSE)</f>
        <v>8524473133</v>
      </c>
      <c r="Q29" s="198">
        <f t="shared" si="14"/>
        <v>2542980429.9071541</v>
      </c>
      <c r="R29" s="198">
        <f>VLOOKUP($B29,[32]広報分類FY14Q2!$C$82:$J$100,R$25,FALSE)</f>
        <v>1983691062.7633801</v>
      </c>
      <c r="S29" s="198">
        <f t="shared" si="15"/>
        <v>501115948.67819005</v>
      </c>
      <c r="T29" s="198">
        <f>VLOOKUP($B29,[32]広報分類FY14Q2!$C$82:$J$100,T$25,FALSE)</f>
        <v>229780277.84413004</v>
      </c>
      <c r="U29" s="198">
        <f>VLOOKUP($B29,[32]広報分類FY14Q2!$C$82:$J$100,U$25,FALSE)</f>
        <v>271335670.83406001</v>
      </c>
      <c r="V29" s="198">
        <f t="shared" si="16"/>
        <v>58173418.465583995</v>
      </c>
      <c r="W29" s="198">
        <f>VLOOKUP($B29,[32]広報分類FY14Q2!$C$82:$J$100,W$25,FALSE)</f>
        <v>58173418.465583995</v>
      </c>
      <c r="X29" s="198">
        <f>VLOOKUP($B29,[32]広報分類FY14Q2!$C$82:$J$100,X$25,FALSE)</f>
        <v>0</v>
      </c>
      <c r="Y29" s="198">
        <f t="shared" si="8"/>
        <v>11067453562.907154</v>
      </c>
      <c r="AB29" s="234" t="s">
        <v>68</v>
      </c>
      <c r="AC29" s="198">
        <f>VLOOKUP($B29,[33]広報分類FY14Q3!$C$82:$J$101,AC$25,FALSE)</f>
        <v>13605040522</v>
      </c>
      <c r="AD29" s="198">
        <f t="shared" si="17"/>
        <v>3931499392.2006068</v>
      </c>
      <c r="AE29" s="198">
        <f>VLOOKUP($B29,[33]広報分類FY14Q3!$C$82:$J$101,AE$25,FALSE)</f>
        <v>3021722198.1750197</v>
      </c>
      <c r="AF29" s="198">
        <f t="shared" si="18"/>
        <v>788577097.23211098</v>
      </c>
      <c r="AG29" s="198">
        <f>VLOOKUP($B29,[33]広報分類FY14Q3!$C$82:$J$101,AG$25,FALSE)</f>
        <v>428809543.99995601</v>
      </c>
      <c r="AH29" s="198">
        <f>VLOOKUP($B29,[33]広報分類FY14Q3!$C$82:$J$101,AH$25,FALSE)</f>
        <v>359767553.23215503</v>
      </c>
      <c r="AI29" s="198">
        <f t="shared" si="19"/>
        <v>121200096.793476</v>
      </c>
      <c r="AJ29" s="198">
        <f>VLOOKUP($B29,[33]広報分類FY14Q3!$C$82:$J$101,AJ$25,FALSE)</f>
        <v>121200096.793476</v>
      </c>
      <c r="AK29" s="198">
        <f>VLOOKUP($B29,[33]広報分類FY14Q3!$C$82:$J$101,AK$25,FALSE)</f>
        <v>0</v>
      </c>
      <c r="AL29" s="198">
        <f t="shared" si="20"/>
        <v>17536539914.200607</v>
      </c>
      <c r="AO29" s="234" t="s">
        <v>68</v>
      </c>
      <c r="AP29" s="198">
        <f>VLOOKUP($B29,[34]広報分類FY14Q4!$C$83:$J$101,AP$25,FALSE)</f>
        <v>17853531318</v>
      </c>
      <c r="AQ29" s="198">
        <f t="shared" si="9"/>
        <v>5710125611.7094402</v>
      </c>
      <c r="AR29" s="198">
        <f>VLOOKUP($B29,[34]広報分類FY14Q4!$C$83:$J$101,AR$25,FALSE)</f>
        <v>4306025683.0851192</v>
      </c>
      <c r="AS29" s="198">
        <f t="shared" si="21"/>
        <v>1246341299.6495771</v>
      </c>
      <c r="AT29" s="198">
        <f>VLOOKUP($B29,[34]広報分類FY14Q4!$C$83:$J$101,AT$25,FALSE)</f>
        <v>655007273.71000302</v>
      </c>
      <c r="AU29" s="198">
        <f>VLOOKUP($B29,[34]広報分類FY14Q4!$C$83:$J$101,AU$25,FALSE)</f>
        <v>591334025.939574</v>
      </c>
      <c r="AV29" s="198">
        <f t="shared" si="22"/>
        <v>157758628.97474399</v>
      </c>
      <c r="AW29" s="198">
        <f>VLOOKUP($B29,[34]広報分類FY14Q4!$C$83:$J$101,AW$25,FALSE)</f>
        <v>157758628.97474399</v>
      </c>
      <c r="AX29" s="198">
        <f>VLOOKUP($B29,[34]広報分類FY14Q4!$C$83:$J$101,AX$25,FALSE)</f>
        <v>0</v>
      </c>
      <c r="AY29" s="198">
        <f t="shared" si="10"/>
        <v>23563656929.709442</v>
      </c>
    </row>
    <row r="30" spans="1:51">
      <c r="B30" s="235" t="s">
        <v>101</v>
      </c>
      <c r="C30" s="223">
        <f>SUM(C28:C29)</f>
        <v>12604154991</v>
      </c>
      <c r="D30" s="223">
        <f t="shared" ref="D30:K30" si="23">SUM(D28:D29)</f>
        <v>1260712471.8151243</v>
      </c>
      <c r="E30" s="223">
        <f t="shared" si="23"/>
        <v>981799030.13733423</v>
      </c>
      <c r="F30" s="223">
        <f t="shared" si="23"/>
        <v>246579548.65001401</v>
      </c>
      <c r="G30" s="223">
        <f t="shared" si="23"/>
        <v>113514537.99276002</v>
      </c>
      <c r="H30" s="223">
        <f t="shared" si="23"/>
        <v>133065010.657254</v>
      </c>
      <c r="I30" s="223">
        <f t="shared" si="23"/>
        <v>32333893.027775992</v>
      </c>
      <c r="J30" s="223">
        <f t="shared" si="23"/>
        <v>32333893.027775992</v>
      </c>
      <c r="K30" s="223">
        <f t="shared" si="23"/>
        <v>0</v>
      </c>
      <c r="L30" s="223">
        <f>SUM(C30:D30)</f>
        <v>13864867462.815125</v>
      </c>
      <c r="M30" s="214"/>
      <c r="O30" s="235" t="s">
        <v>101</v>
      </c>
      <c r="P30" s="223">
        <f>SUM(P28:P29)</f>
        <v>25860906529</v>
      </c>
      <c r="Q30" s="223">
        <f t="shared" ref="Q30:X30" si="24">SUM(Q28:Q29)</f>
        <v>2542980429.9071541</v>
      </c>
      <c r="R30" s="223">
        <f t="shared" si="24"/>
        <v>1983691062.7633801</v>
      </c>
      <c r="S30" s="223">
        <f t="shared" si="24"/>
        <v>501115948.67819005</v>
      </c>
      <c r="T30" s="223">
        <f t="shared" si="24"/>
        <v>229780277.84413004</v>
      </c>
      <c r="U30" s="223">
        <f t="shared" si="24"/>
        <v>271335670.83406001</v>
      </c>
      <c r="V30" s="223">
        <f t="shared" si="24"/>
        <v>58173418.465583995</v>
      </c>
      <c r="W30" s="223">
        <f t="shared" si="24"/>
        <v>58173418.465583995</v>
      </c>
      <c r="X30" s="223">
        <f t="shared" si="24"/>
        <v>0</v>
      </c>
      <c r="Y30" s="223">
        <f t="shared" si="8"/>
        <v>28403886958.907154</v>
      </c>
      <c r="AB30" s="235" t="s">
        <v>101</v>
      </c>
      <c r="AC30" s="223">
        <f>SUM(AC28:AC29)</f>
        <v>40779183088</v>
      </c>
      <c r="AD30" s="223">
        <f t="shared" ref="AD30:AK30" si="25">SUM(AD28:AD29)</f>
        <v>3931499392.2006068</v>
      </c>
      <c r="AE30" s="223">
        <f t="shared" si="25"/>
        <v>3021722198.1750197</v>
      </c>
      <c r="AF30" s="223">
        <f t="shared" si="25"/>
        <v>788577097.23211098</v>
      </c>
      <c r="AG30" s="223">
        <f t="shared" si="25"/>
        <v>428809543.99995601</v>
      </c>
      <c r="AH30" s="223">
        <f t="shared" si="25"/>
        <v>359767553.23215503</v>
      </c>
      <c r="AI30" s="223">
        <f t="shared" si="25"/>
        <v>121200096.793476</v>
      </c>
      <c r="AJ30" s="223">
        <f t="shared" si="25"/>
        <v>121200096.793476</v>
      </c>
      <c r="AK30" s="223">
        <f t="shared" si="25"/>
        <v>0</v>
      </c>
      <c r="AL30" s="223">
        <f t="shared" si="20"/>
        <v>44710682480.200607</v>
      </c>
      <c r="AO30" s="235" t="s">
        <v>101</v>
      </c>
      <c r="AP30" s="223">
        <f>SUM(AP28:AP29)</f>
        <v>52812247583</v>
      </c>
      <c r="AQ30" s="223">
        <f t="shared" ref="AQ30:AX30" si="26">SUM(AQ28:AQ29)</f>
        <v>5710125611.7094402</v>
      </c>
      <c r="AR30" s="223">
        <f t="shared" si="26"/>
        <v>4306025683.0851192</v>
      </c>
      <c r="AS30" s="223">
        <f t="shared" si="26"/>
        <v>1246341299.6495771</v>
      </c>
      <c r="AT30" s="223">
        <f t="shared" si="26"/>
        <v>655007273.71000302</v>
      </c>
      <c r="AU30" s="223">
        <f t="shared" si="26"/>
        <v>591334025.939574</v>
      </c>
      <c r="AV30" s="223">
        <f t="shared" si="26"/>
        <v>157758628.97474399</v>
      </c>
      <c r="AW30" s="223">
        <f t="shared" si="26"/>
        <v>157758628.97474399</v>
      </c>
      <c r="AX30" s="223">
        <f t="shared" si="26"/>
        <v>0</v>
      </c>
      <c r="AY30" s="223">
        <f t="shared" si="10"/>
        <v>58522373194.709442</v>
      </c>
    </row>
    <row r="31" spans="1:51">
      <c r="A31" s="227" t="s">
        <v>83</v>
      </c>
      <c r="B31" s="234" t="s">
        <v>69</v>
      </c>
      <c r="C31" s="198">
        <f>VLOOKUP($B31,[31]広報分類FY14Q1!$C$82:$I$100,C$25,FALSE)</f>
        <v>3820407153</v>
      </c>
      <c r="D31" s="198">
        <f>E31+G31+H31+J31+K31</f>
        <v>499514118.65466392</v>
      </c>
      <c r="E31" s="198">
        <f>VLOOKUP($B31,[31]広報分類FY14Q1!$C$82:$I$100,E$25,FALSE)</f>
        <v>159863932.34824532</v>
      </c>
      <c r="F31" s="198">
        <f t="shared" si="12"/>
        <v>0</v>
      </c>
      <c r="G31" s="198">
        <f>VLOOKUP($B31,[31]広報分類FY14Q1!$C$82:$I$100,G$25,FALSE)</f>
        <v>0</v>
      </c>
      <c r="H31" s="198">
        <f>VLOOKUP($B31,[31]広報分類FY14Q1!$C$82:$I$100,H$25,FALSE)</f>
        <v>0</v>
      </c>
      <c r="I31" s="198">
        <f t="shared" si="13"/>
        <v>339650186.3064186</v>
      </c>
      <c r="J31" s="198">
        <f>VLOOKUP($B31,[31]広報分類FY14Q1!$C$82:$I$100,J$25,FALSE)</f>
        <v>229349404.58349264</v>
      </c>
      <c r="K31" s="198">
        <f>VLOOKUP($B31,[31]広報分類FY14Q1!$C$82:$I$100,K$25,FALSE)</f>
        <v>110300781.72292596</v>
      </c>
      <c r="L31" s="198">
        <f t="shared" si="7"/>
        <v>4319921271.654664</v>
      </c>
      <c r="M31" s="214"/>
      <c r="O31" s="234" t="s">
        <v>69</v>
      </c>
      <c r="P31" s="198">
        <f>VLOOKUP($B31,[32]広報分類FY14Q2!$C$82:$J$100,P$25,FALSE)</f>
        <v>7914863287</v>
      </c>
      <c r="Q31" s="198">
        <f>R31+T31+U31+W31+X31</f>
        <v>1091068046.1300402</v>
      </c>
      <c r="R31" s="198">
        <f>VLOOKUP($B31,[32]広報分類FY14Q2!$C$82:$J$100,R$25,FALSE)</f>
        <v>332711138.15893352</v>
      </c>
      <c r="S31" s="198">
        <f t="shared" si="15"/>
        <v>0</v>
      </c>
      <c r="T31" s="198">
        <f>VLOOKUP($B31,[32]広報分類FY14Q2!$C$82:$J$100,T$25,FALSE)</f>
        <v>0</v>
      </c>
      <c r="U31" s="198">
        <f>VLOOKUP($B31,[32]広報分類FY14Q2!$C$82:$J$100,U$25,FALSE)</f>
        <v>0</v>
      </c>
      <c r="V31" s="198">
        <f t="shared" si="16"/>
        <v>758356907.97110653</v>
      </c>
      <c r="W31" s="198">
        <f>VLOOKUP($B31,[32]広報分類FY14Q2!$C$82:$J$100,W$25,FALSE)</f>
        <v>503307547.99580657</v>
      </c>
      <c r="X31" s="198">
        <f>VLOOKUP($B31,[32]広報分類FY14Q2!$C$82:$J$100,X$25,FALSE)</f>
        <v>255049359.97530001</v>
      </c>
      <c r="Y31" s="198">
        <f t="shared" si="8"/>
        <v>9005931333.1300392</v>
      </c>
      <c r="AB31" s="234" t="s">
        <v>69</v>
      </c>
      <c r="AC31" s="198">
        <f>VLOOKUP($B31,[33]広報分類FY14Q3!$C$82:$J$101,AC$25,FALSE)</f>
        <v>12149953209</v>
      </c>
      <c r="AD31" s="198">
        <f>AE31+AG31+AH31+AJ31+AK31</f>
        <v>1816361031.3024089</v>
      </c>
      <c r="AE31" s="198">
        <f>VLOOKUP($B31,[33]広報分類FY14Q3!$C$82:$J$101,AE$25,FALSE)</f>
        <v>544903689.31945133</v>
      </c>
      <c r="AF31" s="198">
        <f t="shared" si="18"/>
        <v>0</v>
      </c>
      <c r="AG31" s="198">
        <f>VLOOKUP($B31,[33]広報分類FY14Q3!$C$82:$J$101,AG$25,FALSE)</f>
        <v>0</v>
      </c>
      <c r="AH31" s="198">
        <f>VLOOKUP($B31,[33]広報分類FY14Q3!$C$82:$J$101,AH$25,FALSE)</f>
        <v>0</v>
      </c>
      <c r="AI31" s="198">
        <f t="shared" si="19"/>
        <v>1271457341.9829576</v>
      </c>
      <c r="AJ31" s="198">
        <f>VLOOKUP($B31,[33]広報分類FY14Q3!$C$82:$J$101,AJ$25,FALSE)</f>
        <v>882972933.51317167</v>
      </c>
      <c r="AK31" s="198">
        <f>VLOOKUP($B31,[33]広報分類FY14Q3!$C$82:$J$101,AK$25,FALSE)</f>
        <v>388484408.46978599</v>
      </c>
      <c r="AL31" s="198">
        <f t="shared" si="20"/>
        <v>13966314240.302408</v>
      </c>
      <c r="AO31" s="234" t="s">
        <v>69</v>
      </c>
      <c r="AP31" s="198">
        <f>VLOOKUP($B31,[34]広報分類FY14Q4!$C$83:$J$101,AP$25,FALSE)</f>
        <v>15879188526</v>
      </c>
      <c r="AQ31" s="198">
        <f t="shared" si="9"/>
        <v>2392460591.0990591</v>
      </c>
      <c r="AR31" s="198">
        <f>VLOOKUP($B31,[34]広報分類FY14Q4!$C$83:$J$101,AR$25,FALSE)</f>
        <v>768798213.2385956</v>
      </c>
      <c r="AS31" s="198">
        <f t="shared" si="21"/>
        <v>0</v>
      </c>
      <c r="AT31" s="198">
        <f>VLOOKUP($B31,[34]広報分類FY14Q4!$C$83:$J$101,AT$25,FALSE)</f>
        <v>0</v>
      </c>
      <c r="AU31" s="198">
        <f>VLOOKUP($B31,[34]広報分類FY14Q4!$C$83:$J$101,AU$25,FALSE)</f>
        <v>0</v>
      </c>
      <c r="AV31" s="198">
        <f t="shared" si="22"/>
        <v>1623662377.8604631</v>
      </c>
      <c r="AW31" s="198">
        <f>VLOOKUP($B31,[34]広報分類FY14Q4!$C$83:$J$101,AW$25,FALSE)</f>
        <v>1107923741.2753093</v>
      </c>
      <c r="AX31" s="198">
        <f>VLOOKUP($B31,[34]広報分類FY14Q4!$C$83:$J$101,AX$25,FALSE)</f>
        <v>515738636.58515394</v>
      </c>
      <c r="AY31" s="198">
        <f t="shared" si="10"/>
        <v>18271649117.09906</v>
      </c>
    </row>
    <row r="32" spans="1:51">
      <c r="A32" s="227" t="s">
        <v>83</v>
      </c>
      <c r="B32" s="234" t="s">
        <v>70</v>
      </c>
      <c r="C32" s="198">
        <f>VLOOKUP($B32,[31]広報分類FY14Q1!$C$82:$I$100,C$25,FALSE)</f>
        <v>1059029939</v>
      </c>
      <c r="D32" s="198">
        <f t="shared" si="11"/>
        <v>284333902.80327368</v>
      </c>
      <c r="E32" s="198">
        <f>VLOOKUP($B32,[31]広報分類FY14Q1!$C$82:$I$100,E$25,FALSE)</f>
        <v>32422776.901317708</v>
      </c>
      <c r="F32" s="198">
        <f t="shared" si="12"/>
        <v>5953795.8117000004</v>
      </c>
      <c r="G32" s="198">
        <f>VLOOKUP($B32,[31]広報分類FY14Q1!$C$82:$I$100,G$25,FALSE)</f>
        <v>5953795.8117000004</v>
      </c>
      <c r="H32" s="198">
        <f>VLOOKUP($B32,[31]広報分類FY14Q1!$C$82:$I$100,H$25,FALSE)</f>
        <v>0</v>
      </c>
      <c r="I32" s="198">
        <f t="shared" si="13"/>
        <v>245957330.09025601</v>
      </c>
      <c r="J32" s="198">
        <f>VLOOKUP($B32,[31]広報分類FY14Q1!$C$82:$I$100,J$25,FALSE)</f>
        <v>230659536.23421997</v>
      </c>
      <c r="K32" s="198">
        <f>VLOOKUP($B32,[31]広報分類FY14Q1!$C$82:$I$100,K$25,FALSE)</f>
        <v>15297793.856036037</v>
      </c>
      <c r="L32" s="198">
        <f t="shared" si="7"/>
        <v>1343363841.8032737</v>
      </c>
      <c r="M32" s="214"/>
      <c r="O32" s="234" t="s">
        <v>70</v>
      </c>
      <c r="P32" s="198">
        <f>VLOOKUP($B32,[32]広報分類FY14Q2!$C$82:$J$100,P$25,FALSE)</f>
        <v>2198822818</v>
      </c>
      <c r="Q32" s="198">
        <f t="shared" ref="Q32:Q46" si="27">R32+T32+U32+W32+X32</f>
        <v>585794264.40662479</v>
      </c>
      <c r="R32" s="198">
        <f>VLOOKUP($B32,[32]広報分類FY14Q2!$C$82:$J$100,R$25,FALSE)</f>
        <v>54975497.380259693</v>
      </c>
      <c r="S32" s="198">
        <f t="shared" si="15"/>
        <v>6787608.0901499987</v>
      </c>
      <c r="T32" s="198">
        <f>VLOOKUP($B32,[32]広報分類FY14Q2!$C$82:$J$100,T$25,FALSE)</f>
        <v>6787608.0901499987</v>
      </c>
      <c r="U32" s="198">
        <f>VLOOKUP($B32,[32]広報分類FY14Q2!$C$82:$J$100,U$25,FALSE)</f>
        <v>0</v>
      </c>
      <c r="V32" s="198">
        <f t="shared" si="16"/>
        <v>524031158.9362151</v>
      </c>
      <c r="W32" s="198">
        <f>VLOOKUP($B32,[32]広報分類FY14Q2!$C$82:$J$100,W$25,FALSE)</f>
        <v>495422990.15333956</v>
      </c>
      <c r="X32" s="198">
        <f>VLOOKUP($B32,[32]広報分類FY14Q2!$C$82:$J$100,X$25,FALSE)</f>
        <v>28608168.782875538</v>
      </c>
      <c r="Y32" s="198">
        <f t="shared" si="8"/>
        <v>2784617082.4066248</v>
      </c>
      <c r="AB32" s="234" t="s">
        <v>70</v>
      </c>
      <c r="AC32" s="198">
        <f>VLOOKUP($B32,[33]広報分類FY14Q3!$C$82:$J$101,AC$25,FALSE)</f>
        <v>3545834845</v>
      </c>
      <c r="AD32" s="198">
        <f t="shared" ref="AD32:AD46" si="28">AE32+AG32+AH32+AJ32+AK32</f>
        <v>895812691.38336766</v>
      </c>
      <c r="AE32" s="198">
        <f>VLOOKUP($B32,[33]広報分類FY14Q3!$C$82:$J$101,AE$25,FALSE)</f>
        <v>97393479.487324879</v>
      </c>
      <c r="AF32" s="198">
        <f t="shared" si="18"/>
        <v>7305568.2565600015</v>
      </c>
      <c r="AG32" s="198">
        <f>VLOOKUP($B32,[33]広報分類FY14Q3!$C$82:$J$101,AG$25,FALSE)</f>
        <v>7305568.2565600006</v>
      </c>
      <c r="AH32" s="198">
        <f>VLOOKUP($B32,[33]広報分類FY14Q3!$C$82:$J$101,AH$25,FALSE)</f>
        <v>9.3132257461547841E-10</v>
      </c>
      <c r="AI32" s="198">
        <f t="shared" si="19"/>
        <v>791113643.63948274</v>
      </c>
      <c r="AJ32" s="198">
        <f>VLOOKUP($B32,[33]広報分類FY14Q3!$C$82:$J$101,AJ$25,FALSE)</f>
        <v>751117962.95583081</v>
      </c>
      <c r="AK32" s="198">
        <f>VLOOKUP($B32,[33]広報分類FY14Q3!$C$82:$J$101,AK$25,FALSE)</f>
        <v>39995680.683651924</v>
      </c>
      <c r="AL32" s="198">
        <f t="shared" si="20"/>
        <v>4441647536.3833675</v>
      </c>
      <c r="AO32" s="234" t="s">
        <v>70</v>
      </c>
      <c r="AP32" s="198">
        <f>VLOOKUP($B32,[34]広報分類FY14Q4!$C$83:$J$101,AP$25,FALSE)</f>
        <v>4860991725</v>
      </c>
      <c r="AQ32" s="198">
        <f t="shared" si="9"/>
        <v>1276206205.3745551</v>
      </c>
      <c r="AR32" s="198">
        <f>VLOOKUP($B32,[34]広報分類FY14Q4!$C$83:$J$101,AR$25,FALSE)</f>
        <v>140053739.4903816</v>
      </c>
      <c r="AS32" s="198">
        <f t="shared" si="21"/>
        <v>7799506.8339300007</v>
      </c>
      <c r="AT32" s="198">
        <f>VLOOKUP($B32,[34]広報分類FY14Q4!$C$83:$J$101,AT$25,FALSE)</f>
        <v>7799506.8339300007</v>
      </c>
      <c r="AU32" s="198">
        <f>VLOOKUP($B32,[34]広報分類FY14Q4!$C$83:$J$101,AU$25,FALSE)</f>
        <v>0</v>
      </c>
      <c r="AV32" s="198">
        <f t="shared" si="22"/>
        <v>1128352959.0502434</v>
      </c>
      <c r="AW32" s="198">
        <f>VLOOKUP($B32,[34]広報分類FY14Q4!$C$83:$J$101,AW$25,FALSE)</f>
        <v>1072049071.2876649</v>
      </c>
      <c r="AX32" s="198">
        <f>VLOOKUP($B32,[34]広報分類FY14Q4!$C$83:$J$101,AX$25,FALSE)</f>
        <v>56303887.762578487</v>
      </c>
      <c r="AY32" s="198">
        <f t="shared" si="10"/>
        <v>6137197930.3745556</v>
      </c>
    </row>
    <row r="33" spans="1:51">
      <c r="B33" s="235" t="s">
        <v>102</v>
      </c>
      <c r="C33" s="223">
        <f>SUM(C31:C32)</f>
        <v>4879437092</v>
      </c>
      <c r="D33" s="223">
        <f t="shared" ref="D33:K33" si="29">SUM(D31:D32)</f>
        <v>783848021.4579376</v>
      </c>
      <c r="E33" s="223">
        <f t="shared" si="29"/>
        <v>192286709.24956304</v>
      </c>
      <c r="F33" s="223">
        <f t="shared" si="29"/>
        <v>5953795.8117000004</v>
      </c>
      <c r="G33" s="223">
        <f t="shared" si="29"/>
        <v>5953795.8117000004</v>
      </c>
      <c r="H33" s="223">
        <f t="shared" si="29"/>
        <v>0</v>
      </c>
      <c r="I33" s="223">
        <f t="shared" si="29"/>
        <v>585607516.39667463</v>
      </c>
      <c r="J33" s="223">
        <f t="shared" si="29"/>
        <v>460008940.8177126</v>
      </c>
      <c r="K33" s="223">
        <f t="shared" si="29"/>
        <v>125598575.578962</v>
      </c>
      <c r="L33" s="223">
        <f>SUM(C33:D33)</f>
        <v>5663285113.4579372</v>
      </c>
      <c r="M33" s="214"/>
      <c r="O33" s="235" t="s">
        <v>102</v>
      </c>
      <c r="P33" s="223">
        <f t="shared" ref="P33:X33" si="30">SUM(P31:P32)</f>
        <v>10113686105</v>
      </c>
      <c r="Q33" s="223">
        <f t="shared" si="30"/>
        <v>1676862310.536665</v>
      </c>
      <c r="R33" s="223">
        <f t="shared" si="30"/>
        <v>387686635.53919321</v>
      </c>
      <c r="S33" s="223">
        <f t="shared" si="30"/>
        <v>6787608.0901499987</v>
      </c>
      <c r="T33" s="223">
        <f t="shared" si="30"/>
        <v>6787608.0901499987</v>
      </c>
      <c r="U33" s="223">
        <f t="shared" si="30"/>
        <v>0</v>
      </c>
      <c r="V33" s="223">
        <f t="shared" si="30"/>
        <v>1282388066.9073217</v>
      </c>
      <c r="W33" s="223">
        <f t="shared" si="30"/>
        <v>998730538.14914608</v>
      </c>
      <c r="X33" s="223">
        <f t="shared" si="30"/>
        <v>283657528.75817555</v>
      </c>
      <c r="Y33" s="223">
        <f>SUM(P33:Q33)</f>
        <v>11790548415.536665</v>
      </c>
      <c r="AB33" s="235" t="s">
        <v>102</v>
      </c>
      <c r="AC33" s="223">
        <f t="shared" ref="AC33:AK33" si="31">SUM(AC31:AC32)</f>
        <v>15695788054</v>
      </c>
      <c r="AD33" s="223">
        <f t="shared" si="31"/>
        <v>2712173722.6857767</v>
      </c>
      <c r="AE33" s="223">
        <f t="shared" si="31"/>
        <v>642297168.80677617</v>
      </c>
      <c r="AF33" s="223">
        <f t="shared" si="31"/>
        <v>7305568.2565600015</v>
      </c>
      <c r="AG33" s="223">
        <f t="shared" si="31"/>
        <v>7305568.2565600006</v>
      </c>
      <c r="AH33" s="223">
        <f t="shared" si="31"/>
        <v>9.3132257461547841E-10</v>
      </c>
      <c r="AI33" s="223">
        <f t="shared" si="31"/>
        <v>2062570985.6224403</v>
      </c>
      <c r="AJ33" s="223">
        <f t="shared" si="31"/>
        <v>1634090896.4690025</v>
      </c>
      <c r="AK33" s="223">
        <f t="shared" si="31"/>
        <v>428480089.15343791</v>
      </c>
      <c r="AL33" s="223">
        <f>SUM(AC33:AD33)</f>
        <v>18407961776.685776</v>
      </c>
      <c r="AO33" s="235" t="s">
        <v>102</v>
      </c>
      <c r="AP33" s="223">
        <f t="shared" ref="AP33:AX33" si="32">SUM(AP31:AP32)</f>
        <v>20740180251</v>
      </c>
      <c r="AQ33" s="223">
        <f t="shared" si="32"/>
        <v>3668666796.4736142</v>
      </c>
      <c r="AR33" s="223">
        <f t="shared" si="32"/>
        <v>908851952.7289772</v>
      </c>
      <c r="AS33" s="223">
        <f t="shared" si="32"/>
        <v>7799506.8339300007</v>
      </c>
      <c r="AT33" s="223">
        <f t="shared" si="32"/>
        <v>7799506.8339300007</v>
      </c>
      <c r="AU33" s="223">
        <f t="shared" si="32"/>
        <v>0</v>
      </c>
      <c r="AV33" s="223">
        <f t="shared" si="32"/>
        <v>2752015336.9107065</v>
      </c>
      <c r="AW33" s="223">
        <f t="shared" si="32"/>
        <v>2179972812.562974</v>
      </c>
      <c r="AX33" s="223">
        <f t="shared" si="32"/>
        <v>572042524.34773242</v>
      </c>
      <c r="AY33" s="223">
        <f>SUM(AP33:AQ33)</f>
        <v>24408847047.473614</v>
      </c>
    </row>
    <row r="34" spans="1:51">
      <c r="A34" s="227" t="s">
        <v>87</v>
      </c>
      <c r="B34" s="195" t="s">
        <v>4</v>
      </c>
      <c r="C34" s="198">
        <f>VLOOKUP($B34,[31]広報分類FY14Q1!$C$82:$I$100,C$25,FALSE)</f>
        <v>2137941371.168</v>
      </c>
      <c r="D34" s="198">
        <f t="shared" si="11"/>
        <v>7435335688.5364351</v>
      </c>
      <c r="E34" s="198">
        <f>VLOOKUP($B34,[31]広報分類FY14Q1!$C$82:$I$100,E$25,FALSE)</f>
        <v>1447384714.6667528</v>
      </c>
      <c r="F34" s="198">
        <f t="shared" si="12"/>
        <v>4812923220.668273</v>
      </c>
      <c r="G34" s="198">
        <f>VLOOKUP($B34,[31]広報分類FY14Q1!$C$82:$I$100,G$25,FALSE)</f>
        <v>4597696030.2480001</v>
      </c>
      <c r="H34" s="198">
        <f>VLOOKUP($B34,[31]広報分類FY14Q1!$C$82:$I$100,H$25,FALSE)</f>
        <v>215227190.42027298</v>
      </c>
      <c r="I34" s="198">
        <f t="shared" si="13"/>
        <v>1175027753.2014098</v>
      </c>
      <c r="J34" s="198">
        <f>VLOOKUP($B34,[31]広報分類FY14Q1!$C$82:$I$100,J$25,FALSE)</f>
        <v>920223381.36150467</v>
      </c>
      <c r="K34" s="198">
        <f>VLOOKUP($B34,[31]広報分類FY14Q1!$C$82:$I$100,K$25,FALSE)</f>
        <v>254804371.83990514</v>
      </c>
      <c r="L34" s="198">
        <f t="shared" si="7"/>
        <v>9573277059.7044353</v>
      </c>
      <c r="M34" s="214"/>
      <c r="O34" s="195" t="s">
        <v>4</v>
      </c>
      <c r="P34" s="198">
        <f>VLOOKUP($B34,[32]広報分類FY14Q2!$C$82:$J$100,P$25,FALSE)</f>
        <v>4363019377.04</v>
      </c>
      <c r="Q34" s="198">
        <f t="shared" si="27"/>
        <v>14604533576.973143</v>
      </c>
      <c r="R34" s="198">
        <f>VLOOKUP($B34,[32]広報分類FY14Q2!$C$82:$J$100,R$25,FALSE)</f>
        <v>2793092010.0202661</v>
      </c>
      <c r="S34" s="198">
        <f t="shared" si="15"/>
        <v>9423564344.4859695</v>
      </c>
      <c r="T34" s="198">
        <f>VLOOKUP($B34,[32]広報分類FY14Q2!$C$82:$J$100,T$25,FALSE)</f>
        <v>8972708340.5580006</v>
      </c>
      <c r="U34" s="198">
        <f>VLOOKUP($B34,[32]広報分類FY14Q2!$C$82:$J$100,U$25,FALSE)</f>
        <v>450856003.92796904</v>
      </c>
      <c r="V34" s="198">
        <f t="shared" si="16"/>
        <v>2387877222.4669075</v>
      </c>
      <c r="W34" s="198">
        <f>VLOOKUP($B34,[32]広報分類FY14Q2!$C$82:$J$100,W$25,FALSE)</f>
        <v>1898866783.2965639</v>
      </c>
      <c r="X34" s="198">
        <f>VLOOKUP($B34,[32]広報分類FY14Q2!$C$82:$J$100,X$25,FALSE)</f>
        <v>489010439.17034346</v>
      </c>
      <c r="Y34" s="198">
        <f t="shared" si="8"/>
        <v>18967552954.013142</v>
      </c>
      <c r="AB34" s="195" t="s">
        <v>4</v>
      </c>
      <c r="AC34" s="198">
        <f>VLOOKUP($B34,[33]広報分類FY14Q3!$C$82:$J$101,AC$25,FALSE)</f>
        <v>6908402544.0840006</v>
      </c>
      <c r="AD34" s="198">
        <f t="shared" si="28"/>
        <v>22066635706.928486</v>
      </c>
      <c r="AE34" s="198">
        <f>VLOOKUP($B34,[33]広報分類FY14Q3!$C$82:$J$101,AE$25,FALSE)</f>
        <v>4197092343.1251059</v>
      </c>
      <c r="AF34" s="198">
        <f t="shared" si="18"/>
        <v>14323785773.912888</v>
      </c>
      <c r="AG34" s="198">
        <f>VLOOKUP($B34,[33]広報分類FY14Q3!$C$82:$J$101,AG$25,FALSE)</f>
        <v>13621694070.154802</v>
      </c>
      <c r="AH34" s="198">
        <f>VLOOKUP($B34,[33]広報分類FY14Q3!$C$82:$J$101,AH$25,FALSE)</f>
        <v>702091703.7580843</v>
      </c>
      <c r="AI34" s="198">
        <f t="shared" si="19"/>
        <v>3545757589.8904929</v>
      </c>
      <c r="AJ34" s="198">
        <f>VLOOKUP($B34,[33]広報分類FY14Q3!$C$82:$J$101,AJ$25,FALSE)</f>
        <v>2857283607.9739828</v>
      </c>
      <c r="AK34" s="198">
        <f>VLOOKUP($B34,[33]広報分類FY14Q3!$C$82:$J$101,AK$25,FALSE)</f>
        <v>688473981.91650999</v>
      </c>
      <c r="AL34" s="198">
        <f t="shared" si="20"/>
        <v>28975038251.012486</v>
      </c>
      <c r="AO34" s="195" t="s">
        <v>4</v>
      </c>
      <c r="AP34" s="198">
        <f>VLOOKUP($B34,[34]広報分類FY14Q4!$C$83:$J$101,AP$25,FALSE)</f>
        <v>9397990420.4266987</v>
      </c>
      <c r="AQ34" s="198">
        <f t="shared" si="9"/>
        <v>29777106617.665707</v>
      </c>
      <c r="AR34" s="198">
        <f>VLOOKUP($B34,[34]広報分類FY14Q4!$C$83:$J$101,AR$25,FALSE)</f>
        <v>5512240436.9101677</v>
      </c>
      <c r="AS34" s="198">
        <f t="shared" si="21"/>
        <v>19506744433.015739</v>
      </c>
      <c r="AT34" s="198">
        <f>VLOOKUP($B34,[34]広報分類FY14Q4!$C$83:$J$101,AT$25,FALSE)</f>
        <v>18514268091.877598</v>
      </c>
      <c r="AU34" s="198">
        <f>VLOOKUP($B34,[34]広報分類FY14Q4!$C$83:$J$101,AU$25,FALSE)</f>
        <v>992476341.13813996</v>
      </c>
      <c r="AV34" s="198">
        <f t="shared" si="22"/>
        <v>4758121747.7398005</v>
      </c>
      <c r="AW34" s="198">
        <f>VLOOKUP($B34,[34]広報分類FY14Q4!$C$83:$J$101,AW$25,FALSE)</f>
        <v>3872361164.1463351</v>
      </c>
      <c r="AX34" s="198">
        <f>VLOOKUP($B34,[34]広報分類FY14Q4!$C$83:$J$101,AX$25,FALSE)</f>
        <v>885760583.59346557</v>
      </c>
      <c r="AY34" s="198">
        <f t="shared" si="10"/>
        <v>39175097038.092407</v>
      </c>
    </row>
    <row r="35" spans="1:51">
      <c r="A35" s="227" t="s">
        <v>87</v>
      </c>
      <c r="B35" s="195" t="s">
        <v>71</v>
      </c>
      <c r="C35" s="198">
        <f>VLOOKUP($B35,[31]広報分類FY14Q1!$C$82:$I$100,C$25,FALSE)</f>
        <v>503608330</v>
      </c>
      <c r="D35" s="198">
        <f t="shared" si="11"/>
        <v>2625611851.7553558</v>
      </c>
      <c r="E35" s="198">
        <f>VLOOKUP($B35,[31]広報分類FY14Q1!$C$82:$I$100,E$25,FALSE)</f>
        <v>1955317026.5179331</v>
      </c>
      <c r="F35" s="198">
        <f t="shared" si="12"/>
        <v>468982818.103966</v>
      </c>
      <c r="G35" s="198">
        <f>VLOOKUP($B35,[31]広報分類FY14Q1!$C$82:$I$100,G$25,FALSE)</f>
        <v>446847256.21020001</v>
      </c>
      <c r="H35" s="198">
        <f>VLOOKUP($B35,[31]広報分類FY14Q1!$C$82:$I$100,H$25,FALSE)</f>
        <v>22135561.893766001</v>
      </c>
      <c r="I35" s="198">
        <f t="shared" si="13"/>
        <v>201312007.13345671</v>
      </c>
      <c r="J35" s="198">
        <f>VLOOKUP($B35,[31]広報分類FY14Q1!$C$82:$I$100,J$25,FALSE)</f>
        <v>179210106.24819735</v>
      </c>
      <c r="K35" s="198">
        <f>VLOOKUP($B35,[31]広報分類FY14Q1!$C$82:$I$100,K$25,FALSE)</f>
        <v>22101900.88525936</v>
      </c>
      <c r="L35" s="198">
        <f t="shared" si="7"/>
        <v>3129220181.7553558</v>
      </c>
      <c r="M35" s="214"/>
      <c r="O35" s="195" t="s">
        <v>71</v>
      </c>
      <c r="P35" s="198">
        <f>VLOOKUP($B35,[32]広報分類FY14Q2!$C$82:$J$100,P$25,FALSE)</f>
        <v>958207820</v>
      </c>
      <c r="Q35" s="198">
        <f t="shared" si="27"/>
        <v>5314187243.8025322</v>
      </c>
      <c r="R35" s="198">
        <f>VLOOKUP($B35,[32]広報分類FY14Q2!$C$82:$J$100,R$25,FALSE)</f>
        <v>3741625632.2583504</v>
      </c>
      <c r="S35" s="198">
        <f t="shared" si="15"/>
        <v>1081319574.620748</v>
      </c>
      <c r="T35" s="198">
        <f>VLOOKUP($B35,[32]広報分類FY14Q2!$C$82:$J$100,T$25,FALSE)</f>
        <v>924307112.79460001</v>
      </c>
      <c r="U35" s="198">
        <f>VLOOKUP($B35,[32]広報分類FY14Q2!$C$82:$J$100,U$25,FALSE)</f>
        <v>157012461.826148</v>
      </c>
      <c r="V35" s="198">
        <f t="shared" si="16"/>
        <v>491242036.92343414</v>
      </c>
      <c r="W35" s="198">
        <f>VLOOKUP($B35,[32]広報分類FY14Q2!$C$82:$J$100,W$25,FALSE)</f>
        <v>437678177.15007669</v>
      </c>
      <c r="X35" s="198">
        <f>VLOOKUP($B35,[32]広報分類FY14Q2!$C$82:$J$100,X$25,FALSE)</f>
        <v>53563859.773357429</v>
      </c>
      <c r="Y35" s="198">
        <f t="shared" si="8"/>
        <v>6272395063.8025322</v>
      </c>
      <c r="AB35" s="195" t="s">
        <v>71</v>
      </c>
      <c r="AC35" s="198">
        <f>VLOOKUP($B35,[33]広報分類FY14Q3!$C$82:$J$101,AC$25,FALSE)</f>
        <v>1495754984</v>
      </c>
      <c r="AD35" s="198">
        <f t="shared" si="28"/>
        <v>8058132990.0291557</v>
      </c>
      <c r="AE35" s="198">
        <f>VLOOKUP($B35,[33]広報分類FY14Q3!$C$82:$J$101,AE$25,FALSE)</f>
        <v>5639419213.5669699</v>
      </c>
      <c r="AF35" s="198">
        <f t="shared" si="18"/>
        <v>1679692722.753695</v>
      </c>
      <c r="AG35" s="198">
        <f>VLOOKUP($B35,[33]広報分類FY14Q3!$C$82:$J$101,AG$25,FALSE)</f>
        <v>1415365642.5307999</v>
      </c>
      <c r="AH35" s="198">
        <f>VLOOKUP($B35,[33]広報分類FY14Q3!$C$82:$J$101,AH$25,FALSE)</f>
        <v>264327080.22289503</v>
      </c>
      <c r="AI35" s="198">
        <f t="shared" si="19"/>
        <v>739021053.70849204</v>
      </c>
      <c r="AJ35" s="198">
        <f>VLOOKUP($B35,[33]広報分類FY14Q3!$C$82:$J$101,AJ$25,FALSE)</f>
        <v>637811782.36189961</v>
      </c>
      <c r="AK35" s="198">
        <f>VLOOKUP($B35,[33]広報分類FY14Q3!$C$82:$J$101,AK$25,FALSE)</f>
        <v>101209271.34659237</v>
      </c>
      <c r="AL35" s="198">
        <f t="shared" si="20"/>
        <v>9553887974.0291557</v>
      </c>
      <c r="AO35" s="195" t="s">
        <v>71</v>
      </c>
      <c r="AP35" s="198">
        <f>VLOOKUP($B35,[34]広報分類FY14Q4!$C$83:$J$101,AP$25,FALSE)</f>
        <v>2045951506</v>
      </c>
      <c r="AQ35" s="198">
        <f t="shared" si="9"/>
        <v>11294740257.46567</v>
      </c>
      <c r="AR35" s="198">
        <f>VLOOKUP($B35,[34]広報分類FY14Q4!$C$83:$J$101,AR$25,FALSE)</f>
        <v>8007763956.8173189</v>
      </c>
      <c r="AS35" s="198">
        <f t="shared" si="21"/>
        <v>2239220147.6155672</v>
      </c>
      <c r="AT35" s="198">
        <f>VLOOKUP($B35,[34]広報分類FY14Q4!$C$83:$J$101,AT$25,FALSE)</f>
        <v>1910239061.2069001</v>
      </c>
      <c r="AU35" s="198">
        <f>VLOOKUP($B35,[34]広報分類FY14Q4!$C$83:$J$101,AU$25,FALSE)</f>
        <v>328981086.40866703</v>
      </c>
      <c r="AV35" s="198">
        <f t="shared" si="22"/>
        <v>1047756153.0327829</v>
      </c>
      <c r="AW35" s="198">
        <f>VLOOKUP($B35,[34]広報分類FY14Q4!$C$83:$J$101,AW$25,FALSE)</f>
        <v>891947015.07258701</v>
      </c>
      <c r="AX35" s="198">
        <f>VLOOKUP($B35,[34]広報分類FY14Q4!$C$83:$J$101,AX$25,FALSE)</f>
        <v>155809137.96019587</v>
      </c>
      <c r="AY35" s="198">
        <f t="shared" si="10"/>
        <v>13340691763.46567</v>
      </c>
    </row>
    <row r="36" spans="1:51">
      <c r="A36" s="227" t="s">
        <v>87</v>
      </c>
      <c r="B36" s="195" t="s">
        <v>72</v>
      </c>
      <c r="C36" s="198">
        <f>VLOOKUP($B36,[31]広報分類FY14Q1!$C$82:$I$100,C$25,FALSE)</f>
        <v>563143841</v>
      </c>
      <c r="D36" s="198">
        <f t="shared" si="11"/>
        <v>3669749651.6436548</v>
      </c>
      <c r="E36" s="198">
        <f>VLOOKUP($B36,[31]広報分類FY14Q1!$C$82:$I$100,E$25,FALSE)</f>
        <v>1634828620.1256542</v>
      </c>
      <c r="F36" s="198">
        <f t="shared" si="12"/>
        <v>1403304929.7240009</v>
      </c>
      <c r="G36" s="198">
        <f>VLOOKUP($B36,[31]広報分類FY14Q1!$C$82:$I$100,G$25,FALSE)</f>
        <v>1178037863.2380009</v>
      </c>
      <c r="H36" s="198">
        <f>VLOOKUP($B36,[31]広報分類FY14Q1!$C$82:$I$100,H$25,FALSE)</f>
        <v>225267066.48600003</v>
      </c>
      <c r="I36" s="198">
        <f t="shared" si="13"/>
        <v>631616101.79400003</v>
      </c>
      <c r="J36" s="198">
        <f>VLOOKUP($B36,[31]広報分類FY14Q1!$C$82:$I$100,J$25,FALSE)</f>
        <v>310188008.47920001</v>
      </c>
      <c r="K36" s="198">
        <f>VLOOKUP($B36,[31]広報分類FY14Q1!$C$82:$I$100,K$25,FALSE)</f>
        <v>321428093.31480002</v>
      </c>
      <c r="L36" s="198">
        <f t="shared" si="7"/>
        <v>4232893492.6436548</v>
      </c>
      <c r="M36" s="214"/>
      <c r="O36" s="195" t="s">
        <v>72</v>
      </c>
      <c r="P36" s="198">
        <f>VLOOKUP($B36,[32]広報分類FY14Q2!$C$82:$J$100,P$25,FALSE)</f>
        <v>1119258638</v>
      </c>
      <c r="Q36" s="198">
        <f t="shared" si="27"/>
        <v>7393937371.4043379</v>
      </c>
      <c r="R36" s="198">
        <f>VLOOKUP($B36,[32]広報分類FY14Q2!$C$82:$J$100,R$25,FALSE)</f>
        <v>3027800987.6743374</v>
      </c>
      <c r="S36" s="198">
        <f t="shared" si="15"/>
        <v>2907281825.1390004</v>
      </c>
      <c r="T36" s="198">
        <f>VLOOKUP($B36,[32]広報分類FY14Q2!$C$82:$J$100,T$25,FALSE)</f>
        <v>2409574475.9470005</v>
      </c>
      <c r="U36" s="198">
        <f>VLOOKUP($B36,[32]広報分類FY14Q2!$C$82:$J$100,U$25,FALSE)</f>
        <v>497707349.19199997</v>
      </c>
      <c r="V36" s="198">
        <f t="shared" si="16"/>
        <v>1458854558.5910001</v>
      </c>
      <c r="W36" s="198">
        <f>VLOOKUP($B36,[32]広報分類FY14Q2!$C$82:$J$100,W$25,FALSE)</f>
        <v>638583178.65499997</v>
      </c>
      <c r="X36" s="198">
        <f>VLOOKUP($B36,[32]広報分類FY14Q2!$C$82:$J$100,X$25,FALSE)</f>
        <v>820271379.93599999</v>
      </c>
      <c r="Y36" s="198">
        <f t="shared" si="8"/>
        <v>8513196009.4043379</v>
      </c>
      <c r="AB36" s="195" t="s">
        <v>72</v>
      </c>
      <c r="AC36" s="198">
        <f>VLOOKUP($B36,[33]広報分類FY14Q3!$C$82:$J$101,AC$25,FALSE)</f>
        <v>1694174749</v>
      </c>
      <c r="AD36" s="198">
        <f t="shared" si="28"/>
        <v>12422979839.744463</v>
      </c>
      <c r="AE36" s="198">
        <f>VLOOKUP($B36,[33]広報分類FY14Q3!$C$82:$J$101,AE$25,FALSE)</f>
        <v>4858188173.0212603</v>
      </c>
      <c r="AF36" s="198">
        <f t="shared" si="18"/>
        <v>4864030004.1172028</v>
      </c>
      <c r="AG36" s="198">
        <f>VLOOKUP($B36,[33]広報分類FY14Q3!$C$82:$J$101,AG$25,FALSE)</f>
        <v>3999514671.6868029</v>
      </c>
      <c r="AH36" s="198">
        <f>VLOOKUP($B36,[33]広報分類FY14Q3!$C$82:$J$101,AH$25,FALSE)</f>
        <v>864515332.43040001</v>
      </c>
      <c r="AI36" s="198">
        <f t="shared" si="19"/>
        <v>2700761662.6059999</v>
      </c>
      <c r="AJ36" s="198">
        <f>VLOOKUP($B36,[33]広報分類FY14Q3!$C$82:$J$101,AJ$25,FALSE)</f>
        <v>993245254.08079982</v>
      </c>
      <c r="AK36" s="198">
        <f>VLOOKUP($B36,[33]広報分類FY14Q3!$C$82:$J$101,AK$25,FALSE)</f>
        <v>1707516408.5251999</v>
      </c>
      <c r="AL36" s="198">
        <f t="shared" si="20"/>
        <v>14117154588.744463</v>
      </c>
      <c r="AO36" s="195" t="s">
        <v>72</v>
      </c>
      <c r="AP36" s="198">
        <f>VLOOKUP($B36,[34]広報分類FY14Q4!$C$83:$J$101,AP$25,FALSE)</f>
        <v>2252235048</v>
      </c>
      <c r="AQ36" s="198">
        <f t="shared" si="9"/>
        <v>18648082739.03355</v>
      </c>
      <c r="AR36" s="198">
        <f>VLOOKUP($B36,[34]広報分類FY14Q4!$C$83:$J$101,AR$25,FALSE)</f>
        <v>6540296946.6676493</v>
      </c>
      <c r="AS36" s="198">
        <f t="shared" si="21"/>
        <v>6840199466.2407017</v>
      </c>
      <c r="AT36" s="198">
        <f>VLOOKUP($B36,[34]広報分類FY14Q4!$C$83:$J$101,AT$25,FALSE)</f>
        <v>5565871712.1028023</v>
      </c>
      <c r="AU36" s="198">
        <f>VLOOKUP($B36,[34]広報分類FY14Q4!$C$83:$J$101,AU$25,FALSE)</f>
        <v>1274327754.1378999</v>
      </c>
      <c r="AV36" s="198">
        <f t="shared" si="22"/>
        <v>5267586326.1251993</v>
      </c>
      <c r="AW36" s="198">
        <f>VLOOKUP($B36,[34]広報分類FY14Q4!$C$83:$J$101,AW$25,FALSE)</f>
        <v>1452903171.7368</v>
      </c>
      <c r="AX36" s="198">
        <f>VLOOKUP($B36,[34]広報分類FY14Q4!$C$83:$J$101,AX$25,FALSE)</f>
        <v>3814683154.3883996</v>
      </c>
      <c r="AY36" s="198">
        <f t="shared" si="10"/>
        <v>20900317787.03355</v>
      </c>
    </row>
    <row r="37" spans="1:51">
      <c r="A37" s="227" t="s">
        <v>73</v>
      </c>
      <c r="B37" s="195" t="s">
        <v>73</v>
      </c>
      <c r="C37" s="198">
        <f>VLOOKUP($B37,[31]広報分類FY14Q1!$C$82:$I$100,C$25,FALSE)</f>
        <v>0</v>
      </c>
      <c r="D37" s="198">
        <f t="shared" si="11"/>
        <v>0</v>
      </c>
      <c r="E37" s="198">
        <f>VLOOKUP($B37,[31]広報分類FY14Q1!$C$82:$I$100,E$25,FALSE)</f>
        <v>0</v>
      </c>
      <c r="F37" s="198">
        <f t="shared" si="12"/>
        <v>0</v>
      </c>
      <c r="G37" s="198">
        <f>VLOOKUP($B37,[31]広報分類FY14Q1!$C$82:$I$100,G$25,FALSE)</f>
        <v>0</v>
      </c>
      <c r="H37" s="198">
        <f>VLOOKUP($B37,[31]広報分類FY14Q1!$C$82:$I$100,H$25,FALSE)</f>
        <v>0</v>
      </c>
      <c r="I37" s="198">
        <f t="shared" si="13"/>
        <v>0</v>
      </c>
      <c r="J37" s="198">
        <f>VLOOKUP($B37,[31]広報分類FY14Q1!$C$82:$I$100,J$25,FALSE)</f>
        <v>0</v>
      </c>
      <c r="K37" s="198">
        <f>VLOOKUP($B37,[31]広報分類FY14Q1!$C$82:$I$100,K$25,FALSE)</f>
        <v>0</v>
      </c>
      <c r="L37" s="198">
        <f t="shared" si="7"/>
        <v>0</v>
      </c>
      <c r="M37" s="214"/>
      <c r="O37" s="195" t="s">
        <v>73</v>
      </c>
      <c r="P37" s="198">
        <f>VLOOKUP($B37,[32]広報分類FY14Q2!$C$82:$J$100,P$25,FALSE)</f>
        <v>0</v>
      </c>
      <c r="Q37" s="198">
        <f t="shared" si="27"/>
        <v>0</v>
      </c>
      <c r="R37" s="198">
        <f>VLOOKUP($B37,[32]広報分類FY14Q2!$C$82:$J$100,R$25,FALSE)</f>
        <v>0</v>
      </c>
      <c r="S37" s="198">
        <f t="shared" si="15"/>
        <v>0</v>
      </c>
      <c r="T37" s="198">
        <f>VLOOKUP($B37,[32]広報分類FY14Q2!$C$82:$J$100,T$25,FALSE)</f>
        <v>0</v>
      </c>
      <c r="U37" s="198">
        <f>VLOOKUP($B37,[32]広報分類FY14Q2!$C$82:$J$100,U$25,FALSE)</f>
        <v>0</v>
      </c>
      <c r="V37" s="198">
        <f t="shared" si="16"/>
        <v>0</v>
      </c>
      <c r="W37" s="198">
        <f>VLOOKUP($B37,[32]広報分類FY14Q2!$C$82:$J$100,W$25,FALSE)</f>
        <v>0</v>
      </c>
      <c r="X37" s="198">
        <f>VLOOKUP($B37,[32]広報分類FY14Q2!$C$82:$J$100,X$25,FALSE)</f>
        <v>0</v>
      </c>
      <c r="Y37" s="198">
        <f t="shared" si="8"/>
        <v>0</v>
      </c>
      <c r="AB37" s="195" t="s">
        <v>73</v>
      </c>
      <c r="AC37" s="198">
        <f>VLOOKUP($B37,[33]広報分類FY14Q3!$C$82:$J$101,AC$25,FALSE)</f>
        <v>0</v>
      </c>
      <c r="AD37" s="198">
        <f t="shared" si="28"/>
        <v>0</v>
      </c>
      <c r="AE37" s="198">
        <f>VLOOKUP($B37,[33]広報分類FY14Q3!$C$82:$J$101,AE$25,FALSE)</f>
        <v>0</v>
      </c>
      <c r="AF37" s="198">
        <f t="shared" si="18"/>
        <v>0</v>
      </c>
      <c r="AG37" s="198">
        <f>VLOOKUP($B37,[33]広報分類FY14Q3!$C$82:$J$101,AG$25,FALSE)</f>
        <v>0</v>
      </c>
      <c r="AH37" s="198">
        <f>VLOOKUP($B37,[33]広報分類FY14Q3!$C$82:$J$101,AH$25,FALSE)</f>
        <v>0</v>
      </c>
      <c r="AI37" s="198">
        <f t="shared" si="19"/>
        <v>0</v>
      </c>
      <c r="AJ37" s="198">
        <f>VLOOKUP($B37,[33]広報分類FY14Q3!$C$82:$J$101,AJ$25,FALSE)</f>
        <v>0</v>
      </c>
      <c r="AK37" s="198">
        <f>VLOOKUP($B37,[33]広報分類FY14Q3!$C$82:$J$101,AK$25,FALSE)</f>
        <v>0</v>
      </c>
      <c r="AL37" s="198">
        <f t="shared" si="20"/>
        <v>0</v>
      </c>
      <c r="AO37" s="195" t="s">
        <v>73</v>
      </c>
      <c r="AP37" s="198">
        <f>VLOOKUP($B37,[34]広報分類FY14Q4!$C$83:$J$101,AP$25,FALSE)</f>
        <v>0</v>
      </c>
      <c r="AQ37" s="198">
        <f t="shared" si="9"/>
        <v>0</v>
      </c>
      <c r="AR37" s="198">
        <f>VLOOKUP($B37,[34]広報分類FY14Q4!$C$83:$J$101,AR$25,FALSE)</f>
        <v>0</v>
      </c>
      <c r="AS37" s="198">
        <f t="shared" si="21"/>
        <v>0</v>
      </c>
      <c r="AT37" s="198">
        <f>VLOOKUP($B37,[34]広報分類FY14Q4!$C$83:$J$101,AT$25,FALSE)</f>
        <v>0</v>
      </c>
      <c r="AU37" s="198">
        <f>VLOOKUP($B37,[34]広報分類FY14Q4!$C$83:$J$101,AU$25,FALSE)</f>
        <v>0</v>
      </c>
      <c r="AV37" s="198">
        <f t="shared" si="22"/>
        <v>0</v>
      </c>
      <c r="AW37" s="198">
        <f>VLOOKUP($B37,[34]広報分類FY14Q4!$C$83:$J$101,AW$25,FALSE)</f>
        <v>0</v>
      </c>
      <c r="AX37" s="198">
        <f>VLOOKUP($B37,[34]広報分類FY14Q4!$C$83:$J$101,AX$25,FALSE)</f>
        <v>0</v>
      </c>
      <c r="AY37" s="198">
        <f t="shared" si="10"/>
        <v>0</v>
      </c>
    </row>
    <row r="38" spans="1:51">
      <c r="A38" s="227" t="s">
        <v>87</v>
      </c>
      <c r="B38" s="234" t="s">
        <v>74</v>
      </c>
      <c r="C38" s="198">
        <f>VLOOKUP($B38,[31]広報分類FY14Q1!$C$82:$I$100,C$25,FALSE)</f>
        <v>2427596465.4333792</v>
      </c>
      <c r="D38" s="198">
        <f t="shared" si="11"/>
        <v>14689149889.085838</v>
      </c>
      <c r="E38" s="198">
        <f>VLOOKUP($B38,[31]広報分類FY14Q1!$C$82:$I$100,E$25,FALSE)</f>
        <v>5190959263.8761625</v>
      </c>
      <c r="F38" s="198">
        <f t="shared" si="12"/>
        <v>6216145273.9585257</v>
      </c>
      <c r="G38" s="198">
        <f>VLOOKUP($B38,[31]広報分類FY14Q1!$C$82:$I$100,G$25,FALSE)</f>
        <v>5829734963.2987871</v>
      </c>
      <c r="H38" s="198">
        <f>VLOOKUP($B38,[31]広報分類FY14Q1!$C$82:$I$100,H$25,FALSE)</f>
        <v>386410310.65973878</v>
      </c>
      <c r="I38" s="198">
        <f t="shared" si="13"/>
        <v>3282045351.2511501</v>
      </c>
      <c r="J38" s="198">
        <f>VLOOKUP($B38,[31]広報分類FY14Q1!$C$82:$I$100,J$25,FALSE)</f>
        <v>1346071369.7290542</v>
      </c>
      <c r="K38" s="198">
        <f>VLOOKUP($B38,[31]広報分類FY14Q1!$C$82:$I$100,K$25,FALSE)</f>
        <v>1935973981.5220957</v>
      </c>
      <c r="L38" s="198">
        <f t="shared" si="7"/>
        <v>17116746354.519218</v>
      </c>
      <c r="M38" s="214"/>
      <c r="O38" s="234" t="s">
        <v>74</v>
      </c>
      <c r="P38" s="198">
        <f>VLOOKUP($B38,[32]広報分類FY14Q2!$C$82:$J$100,P$25,FALSE)</f>
        <v>4851838372.7232599</v>
      </c>
      <c r="Q38" s="198">
        <f t="shared" si="27"/>
        <v>29330355084.413113</v>
      </c>
      <c r="R38" s="198">
        <f>VLOOKUP($B38,[32]広報分類FY14Q2!$C$82:$J$100,R$25,FALSE)</f>
        <v>10252759062.520897</v>
      </c>
      <c r="S38" s="198">
        <f t="shared" si="15"/>
        <v>12585516191.724092</v>
      </c>
      <c r="T38" s="198">
        <f>VLOOKUP($B38,[32]広報分類FY14Q2!$C$82:$J$100,T$25,FALSE)</f>
        <v>11973521827.288342</v>
      </c>
      <c r="U38" s="198">
        <f>VLOOKUP($B38,[32]広報分類FY14Q2!$C$82:$J$100,U$25,FALSE)</f>
        <v>611994364.43575108</v>
      </c>
      <c r="V38" s="198">
        <f t="shared" si="16"/>
        <v>6492079830.1681213</v>
      </c>
      <c r="W38" s="198">
        <f>VLOOKUP($B38,[32]広報分類FY14Q2!$C$82:$J$100,W$25,FALSE)</f>
        <v>2941146163.9339719</v>
      </c>
      <c r="X38" s="198">
        <f>VLOOKUP($B38,[32]広報分類FY14Q2!$C$82:$J$100,X$25,FALSE)</f>
        <v>3550933666.2341499</v>
      </c>
      <c r="Y38" s="198">
        <f t="shared" si="8"/>
        <v>34182193457.136372</v>
      </c>
      <c r="AB38" s="234" t="s">
        <v>74</v>
      </c>
      <c r="AC38" s="198">
        <f>VLOOKUP($B38,[33]広報分類FY14Q3!$C$82:$J$101,AC$25,FALSE)</f>
        <v>7456786648.4648371</v>
      </c>
      <c r="AD38" s="198">
        <f t="shared" si="28"/>
        <v>45731419788.509407</v>
      </c>
      <c r="AE38" s="198">
        <f>VLOOKUP($B38,[33]広報分類FY14Q3!$C$82:$J$101,AE$25,FALSE)</f>
        <v>15928791383.245871</v>
      </c>
      <c r="AF38" s="198">
        <f t="shared" si="18"/>
        <v>19942466029.74548</v>
      </c>
      <c r="AG38" s="198">
        <f>VLOOKUP($B38,[33]広報分類FY14Q3!$C$82:$J$101,AG$25,FALSE)</f>
        <v>18932512128.083759</v>
      </c>
      <c r="AH38" s="198">
        <f>VLOOKUP($B38,[33]広報分類FY14Q3!$C$82:$J$101,AH$25,FALSE)</f>
        <v>1009953901.6617199</v>
      </c>
      <c r="AI38" s="198">
        <f t="shared" si="19"/>
        <v>9860162375.5180588</v>
      </c>
      <c r="AJ38" s="198">
        <f>VLOOKUP($B38,[33]広報分類FY14Q3!$C$82:$J$101,AJ$25,FALSE)</f>
        <v>4589254419.2137985</v>
      </c>
      <c r="AK38" s="198">
        <f>VLOOKUP($B38,[33]広報分類FY14Q3!$C$82:$J$101,AK$25,FALSE)</f>
        <v>5270907956.3042603</v>
      </c>
      <c r="AL38" s="198">
        <f t="shared" si="20"/>
        <v>53188206436.974243</v>
      </c>
      <c r="AO38" s="234" t="s">
        <v>74</v>
      </c>
      <c r="AP38" s="198">
        <f>VLOOKUP($B38,[34]広報分類FY14Q4!$C$83:$J$101,AP$25,FALSE)</f>
        <v>9821408635.5444489</v>
      </c>
      <c r="AQ38" s="198">
        <f t="shared" si="9"/>
        <v>62324683631.685974</v>
      </c>
      <c r="AR38" s="198">
        <f>VLOOKUP($B38,[34]広報分類FY14Q4!$C$83:$J$101,AR$25,FALSE)</f>
        <v>21008575654.609406</v>
      </c>
      <c r="AS38" s="198">
        <f t="shared" si="21"/>
        <v>27981529485.084888</v>
      </c>
      <c r="AT38" s="198">
        <f>VLOOKUP($B38,[34]広報分類FY14Q4!$C$83:$J$101,AT$25,FALSE)</f>
        <v>26504290402.863304</v>
      </c>
      <c r="AU38" s="198">
        <f>VLOOKUP($B38,[34]広報分類FY14Q4!$C$83:$J$101,AU$25,FALSE)</f>
        <v>1477239082.2215853</v>
      </c>
      <c r="AV38" s="198">
        <f t="shared" si="22"/>
        <v>13334578491.99168</v>
      </c>
      <c r="AW38" s="198">
        <f>VLOOKUP($B38,[34]広報分類FY14Q4!$C$83:$J$101,AW$25,FALSE)</f>
        <v>6273445115.3272343</v>
      </c>
      <c r="AX38" s="198">
        <f>VLOOKUP($B38,[34]広報分類FY14Q4!$C$83:$J$101,AX$25,FALSE)</f>
        <v>7061133376.6644449</v>
      </c>
      <c r="AY38" s="198">
        <f t="shared" si="10"/>
        <v>72146092267.230423</v>
      </c>
    </row>
    <row r="39" spans="1:51">
      <c r="A39" s="227" t="s">
        <v>87</v>
      </c>
      <c r="B39" s="234" t="s">
        <v>76</v>
      </c>
      <c r="C39" s="198">
        <f>VLOOKUP($B39,[31]広報分類FY14Q1!$C$82:$I$100,C$25,FALSE)</f>
        <v>1573981952.3466811</v>
      </c>
      <c r="D39" s="198">
        <f t="shared" si="11"/>
        <v>126006980.82447103</v>
      </c>
      <c r="E39" s="198">
        <f>VLOOKUP($B39,[31]広報分類FY14Q1!$C$82:$I$100,E$25,FALSE)</f>
        <v>80222747.291289285</v>
      </c>
      <c r="F39" s="198">
        <f t="shared" si="12"/>
        <v>1800514.8385893451</v>
      </c>
      <c r="G39" s="198">
        <f>VLOOKUP($B39,[31]広報分類FY14Q1!$C$82:$I$100,G$25,FALSE)</f>
        <v>0</v>
      </c>
      <c r="H39" s="198">
        <f>VLOOKUP($B39,[31]広報分類FY14Q1!$C$82:$I$100,H$25,FALSE)</f>
        <v>1800514.8385893451</v>
      </c>
      <c r="I39" s="198">
        <f t="shared" si="13"/>
        <v>43983718.694592394</v>
      </c>
      <c r="J39" s="198">
        <f>VLOOKUP($B39,[31]広報分類FY14Q1!$C$82:$I$100,J$25,FALSE)</f>
        <v>30471062.486699939</v>
      </c>
      <c r="K39" s="198">
        <f>VLOOKUP($B39,[31]広報分類FY14Q1!$C$82:$I$100,K$25,FALSE)</f>
        <v>13512656.207892455</v>
      </c>
      <c r="L39" s="198">
        <f t="shared" si="7"/>
        <v>1699988933.1711521</v>
      </c>
      <c r="M39" s="214"/>
      <c r="O39" s="234" t="s">
        <v>76</v>
      </c>
      <c r="P39" s="198">
        <f>VLOOKUP($B39,[32]広報分類FY14Q2!$C$82:$J$100,P$25,FALSE)</f>
        <v>3068103560.192173</v>
      </c>
      <c r="Q39" s="198">
        <f t="shared" si="27"/>
        <v>270150666.99659038</v>
      </c>
      <c r="R39" s="198">
        <f>VLOOKUP($B39,[32]広報分類FY14Q2!$C$82:$J$100,R$25,FALSE)</f>
        <v>203889348.71111932</v>
      </c>
      <c r="S39" s="198">
        <f t="shared" si="15"/>
        <v>4755389.0274133366</v>
      </c>
      <c r="T39" s="198">
        <f>VLOOKUP($B39,[32]広報分類FY14Q2!$C$82:$J$100,T$25,FALSE)</f>
        <v>0</v>
      </c>
      <c r="U39" s="198">
        <f>VLOOKUP($B39,[32]広報分類FY14Q2!$C$82:$J$100,U$25,FALSE)</f>
        <v>4755389.0274133366</v>
      </c>
      <c r="V39" s="198">
        <f t="shared" si="16"/>
        <v>61505929.258057728</v>
      </c>
      <c r="W39" s="198">
        <f>VLOOKUP($B39,[32]広報分類FY14Q2!$C$82:$J$100,W$25,FALSE)</f>
        <v>42068555.101489604</v>
      </c>
      <c r="X39" s="198">
        <f>VLOOKUP($B39,[32]広報分類FY14Q2!$C$82:$J$100,X$25,FALSE)</f>
        <v>19437374.156568121</v>
      </c>
      <c r="Y39" s="198">
        <f t="shared" si="8"/>
        <v>3338254227.1887636</v>
      </c>
      <c r="AB39" s="234" t="s">
        <v>76</v>
      </c>
      <c r="AC39" s="198">
        <f>VLOOKUP($B39,[33]広報分類FY14Q3!$C$82:$J$101,AC$25,FALSE)</f>
        <v>4668773347.7821989</v>
      </c>
      <c r="AD39" s="198">
        <f t="shared" si="28"/>
        <v>429615322.13687873</v>
      </c>
      <c r="AE39" s="198">
        <f>VLOOKUP($B39,[33]広報分類FY14Q3!$C$82:$J$101,AE$25,FALSE)</f>
        <v>322967146.62322742</v>
      </c>
      <c r="AF39" s="198">
        <f t="shared" si="18"/>
        <v>8308513.3375386382</v>
      </c>
      <c r="AG39" s="198">
        <f>VLOOKUP($B39,[33]広報分類FY14Q3!$C$82:$J$101,AG$25,FALSE)</f>
        <v>0</v>
      </c>
      <c r="AH39" s="198">
        <f>VLOOKUP($B39,[33]広報分類FY14Q3!$C$82:$J$101,AH$25,FALSE)</f>
        <v>8308513.3375386382</v>
      </c>
      <c r="AI39" s="198">
        <f t="shared" si="19"/>
        <v>98339662.176112667</v>
      </c>
      <c r="AJ39" s="198">
        <f>VLOOKUP($B39,[33]広報分類FY14Q3!$C$82:$J$101,AJ$25,FALSE)</f>
        <v>71201507.199390247</v>
      </c>
      <c r="AK39" s="198">
        <f>VLOOKUP($B39,[33]広報分類FY14Q3!$C$82:$J$101,AK$25,FALSE)</f>
        <v>27138154.976722416</v>
      </c>
      <c r="AL39" s="198">
        <f t="shared" si="20"/>
        <v>5098388669.9190779</v>
      </c>
      <c r="AO39" s="234" t="s">
        <v>76</v>
      </c>
      <c r="AP39" s="198">
        <f>VLOOKUP($B39,[34]広報分類FY14Q4!$C$83:$J$101,AP$25,FALSE)</f>
        <v>6375675148.3982363</v>
      </c>
      <c r="AQ39" s="198">
        <f t="shared" si="9"/>
        <v>522395343.06115139</v>
      </c>
      <c r="AR39" s="198">
        <f>VLOOKUP($B39,[34]広報分類FY14Q4!$C$83:$J$101,AR$25,FALSE)</f>
        <v>377021188.72205418</v>
      </c>
      <c r="AS39" s="198">
        <f t="shared" si="21"/>
        <v>11243066.375582337</v>
      </c>
      <c r="AT39" s="198">
        <f>VLOOKUP($B39,[34]広報分類FY14Q4!$C$83:$J$101,AT$25,FALSE)</f>
        <v>0</v>
      </c>
      <c r="AU39" s="198">
        <f>VLOOKUP($B39,[34]広報分類FY14Q4!$C$83:$J$101,AU$25,FALSE)</f>
        <v>11243066.375582337</v>
      </c>
      <c r="AV39" s="198">
        <f t="shared" si="22"/>
        <v>134131087.96351483</v>
      </c>
      <c r="AW39" s="198">
        <f>VLOOKUP($B39,[34]広報分類FY14Q4!$C$83:$J$101,AW$25,FALSE)</f>
        <v>95275850.142016158</v>
      </c>
      <c r="AX39" s="198">
        <f>VLOOKUP($B39,[34]広報分類FY14Q4!$C$83:$J$101,AX$25,FALSE)</f>
        <v>38855237.82149867</v>
      </c>
      <c r="AY39" s="198">
        <f t="shared" si="10"/>
        <v>6898070491.4593878</v>
      </c>
    </row>
    <row r="40" spans="1:51">
      <c r="A40" s="227" t="s">
        <v>87</v>
      </c>
      <c r="B40" s="234" t="s">
        <v>78</v>
      </c>
      <c r="C40" s="198">
        <f>VLOOKUP($B40,[31]広報分類FY14Q1!$C$82:$I$100,C$25,FALSE)</f>
        <v>608412249.89766622</v>
      </c>
      <c r="D40" s="198">
        <f t="shared" si="11"/>
        <v>1987992148.5606291</v>
      </c>
      <c r="E40" s="198">
        <f>VLOOKUP($B40,[31]広報分類FY14Q1!$C$82:$I$100,E$25,FALSE)</f>
        <v>895004543.44276214</v>
      </c>
      <c r="F40" s="198">
        <f t="shared" si="12"/>
        <v>1012601824.9316801</v>
      </c>
      <c r="G40" s="198">
        <f>VLOOKUP($B40,[31]広報分類FY14Q1!$C$82:$I$100,G$25,FALSE)</f>
        <v>970555881.11167562</v>
      </c>
      <c r="H40" s="198">
        <f>VLOOKUP($B40,[31]広報分類FY14Q1!$C$82:$I$100,H$25,FALSE)</f>
        <v>42045943.820004515</v>
      </c>
      <c r="I40" s="198">
        <f t="shared" si="13"/>
        <v>80385780.186187103</v>
      </c>
      <c r="J40" s="198">
        <f>VLOOKUP($B40,[31]広報分類FY14Q1!$C$82:$I$100,J$25,FALSE)</f>
        <v>80385780.186187103</v>
      </c>
      <c r="K40" s="198">
        <f>VLOOKUP($B40,[31]広報分類FY14Q1!$C$82:$I$100,K$25,FALSE)</f>
        <v>0</v>
      </c>
      <c r="L40" s="198">
        <f t="shared" si="7"/>
        <v>2596404398.4582953</v>
      </c>
      <c r="M40" s="214"/>
      <c r="O40" s="234" t="s">
        <v>78</v>
      </c>
      <c r="P40" s="198">
        <f>VLOOKUP($B40,[32]広報分類FY14Q2!$C$82:$J$100,P$25,FALSE)</f>
        <v>1136977686.2173965</v>
      </c>
      <c r="Q40" s="198">
        <f t="shared" si="27"/>
        <v>4095739368.9599547</v>
      </c>
      <c r="R40" s="198">
        <f>VLOOKUP($B40,[32]広報分類FY14Q2!$C$82:$J$100,R$25,FALSE)</f>
        <v>1771588335.2630851</v>
      </c>
      <c r="S40" s="198">
        <f t="shared" si="15"/>
        <v>2155535303.7682762</v>
      </c>
      <c r="T40" s="198">
        <f>VLOOKUP($B40,[32]広報分類FY14Q2!$C$82:$J$100,T$25,FALSE)</f>
        <v>2052749557.919832</v>
      </c>
      <c r="U40" s="198">
        <f>VLOOKUP($B40,[32]広報分類FY14Q2!$C$82:$J$100,U$25,FALSE)</f>
        <v>102785745.84844434</v>
      </c>
      <c r="V40" s="198">
        <f t="shared" si="16"/>
        <v>168615729.92859352</v>
      </c>
      <c r="W40" s="198">
        <f>VLOOKUP($B40,[32]広報分類FY14Q2!$C$82:$J$100,W$25,FALSE)</f>
        <v>166337411.78827161</v>
      </c>
      <c r="X40" s="198">
        <f>VLOOKUP($B40,[32]広報分類FY14Q2!$C$82:$J$100,X$25,FALSE)</f>
        <v>2278318.140321916</v>
      </c>
      <c r="Y40" s="198">
        <f t="shared" si="8"/>
        <v>5232717055.177351</v>
      </c>
      <c r="AB40" s="234" t="s">
        <v>78</v>
      </c>
      <c r="AC40" s="198">
        <f>VLOOKUP($B40,[33]広報分類FY14Q3!$C$82:$J$101,AC$25,FALSE)</f>
        <v>1650318150.7616045</v>
      </c>
      <c r="AD40" s="198">
        <f t="shared" si="28"/>
        <v>6407914765.8856544</v>
      </c>
      <c r="AE40" s="198">
        <f>VLOOKUP($B40,[33]広報分類FY14Q3!$C$82:$J$101,AE$25,FALSE)</f>
        <v>2721651265.2627902</v>
      </c>
      <c r="AF40" s="198">
        <f t="shared" si="18"/>
        <v>3419340850.4243789</v>
      </c>
      <c r="AG40" s="198">
        <f>VLOOKUP($B40,[33]広報分類FY14Q3!$C$82:$J$101,AG$25,FALSE)</f>
        <v>3262007222.3968716</v>
      </c>
      <c r="AH40" s="198">
        <f>VLOOKUP($B40,[33]広報分類FY14Q3!$C$82:$J$101,AH$25,FALSE)</f>
        <v>157333628.02750733</v>
      </c>
      <c r="AI40" s="198">
        <f t="shared" si="19"/>
        <v>266922650.19848391</v>
      </c>
      <c r="AJ40" s="198">
        <f>VLOOKUP($B40,[33]広報分類FY14Q3!$C$82:$J$101,AJ$25,FALSE)</f>
        <v>263713118.48158157</v>
      </c>
      <c r="AK40" s="198">
        <f>VLOOKUP($B40,[33]広報分類FY14Q3!$C$82:$J$101,AK$25,FALSE)</f>
        <v>3209531.7169023394</v>
      </c>
      <c r="AL40" s="198">
        <f t="shared" si="20"/>
        <v>8058232916.6472588</v>
      </c>
      <c r="AO40" s="234" t="s">
        <v>78</v>
      </c>
      <c r="AP40" s="198">
        <f>VLOOKUP($B40,[34]広報分類FY14Q4!$C$83:$J$101,AP$25,FALSE)</f>
        <v>2178209281.3333349</v>
      </c>
      <c r="AQ40" s="198">
        <f t="shared" si="9"/>
        <v>8877998995.4170132</v>
      </c>
      <c r="AR40" s="198">
        <f>VLOOKUP($B40,[34]広報分類FY14Q4!$C$83:$J$101,AR$25,FALSE)</f>
        <v>3669691980.2317872</v>
      </c>
      <c r="AS40" s="198">
        <f t="shared" si="21"/>
        <v>4847938430.0004339</v>
      </c>
      <c r="AT40" s="198">
        <f>VLOOKUP($B40,[34]広報分類FY14Q4!$C$83:$J$101,AT$25,FALSE)</f>
        <v>4652307798.6933441</v>
      </c>
      <c r="AU40" s="198">
        <f>VLOOKUP($B40,[34]広報分類FY14Q4!$C$83:$J$101,AU$25,FALSE)</f>
        <v>195630631.30708987</v>
      </c>
      <c r="AV40" s="198">
        <f t="shared" si="22"/>
        <v>360368585.1847927</v>
      </c>
      <c r="AW40" s="198">
        <f>VLOOKUP($B40,[34]広報分類FY14Q4!$C$83:$J$101,AW$25,FALSE)</f>
        <v>356941709.66553438</v>
      </c>
      <c r="AX40" s="198">
        <f>VLOOKUP($B40,[34]広報分類FY14Q4!$C$83:$J$101,AX$25,FALSE)</f>
        <v>3426875.5192583431</v>
      </c>
      <c r="AY40" s="198">
        <f t="shared" si="10"/>
        <v>11056208276.750347</v>
      </c>
    </row>
    <row r="41" spans="1:51">
      <c r="A41" s="227" t="s">
        <v>87</v>
      </c>
      <c r="B41" s="234" t="s">
        <v>77</v>
      </c>
      <c r="C41" s="198">
        <f>VLOOKUP($B41,[31]広報分類FY14Q1!$C$82:$I$100,C$25,FALSE)</f>
        <v>802330892.89433885</v>
      </c>
      <c r="D41" s="198">
        <f t="shared" si="11"/>
        <v>3806492496.7468519</v>
      </c>
      <c r="E41" s="198">
        <f>VLOOKUP($B41,[31]広報分類FY14Q1!$C$82:$I$100,E$25,FALSE)</f>
        <v>1756242809.862066</v>
      </c>
      <c r="F41" s="198">
        <f t="shared" si="12"/>
        <v>1205914892.148751</v>
      </c>
      <c r="G41" s="198">
        <f>VLOOKUP($B41,[31]広報分類FY14Q1!$C$82:$I$100,G$25,FALSE)</f>
        <v>1079461154.020961</v>
      </c>
      <c r="H41" s="198">
        <f>VLOOKUP($B41,[31]広報分類FY14Q1!$C$82:$I$100,H$25,FALSE)</f>
        <v>126453738.12778987</v>
      </c>
      <c r="I41" s="198">
        <f t="shared" si="13"/>
        <v>844334794.73603487</v>
      </c>
      <c r="J41" s="198">
        <f>VLOOKUP($B41,[31]広報分類FY14Q1!$C$82:$I$100,J$25,FALSE)</f>
        <v>482113841.37484634</v>
      </c>
      <c r="K41" s="198">
        <f>VLOOKUP($B41,[31]広報分類FY14Q1!$C$82:$I$100,K$25,FALSE)</f>
        <v>362220953.36118859</v>
      </c>
      <c r="L41" s="198">
        <f t="shared" si="7"/>
        <v>4608823389.6411905</v>
      </c>
      <c r="M41" s="214"/>
      <c r="O41" s="234" t="s">
        <v>77</v>
      </c>
      <c r="P41" s="198">
        <f>VLOOKUP($B41,[32]広報分類FY14Q2!$C$82:$J$100,P$25,FALSE)</f>
        <v>1674064730.6175876</v>
      </c>
      <c r="Q41" s="198">
        <f t="shared" si="27"/>
        <v>7492758580.5302429</v>
      </c>
      <c r="R41" s="198">
        <f>VLOOKUP($B41,[32]広報分類FY14Q2!$C$82:$J$100,R$25,FALSE)</f>
        <v>3362875101.0168939</v>
      </c>
      <c r="S41" s="198">
        <f t="shared" si="15"/>
        <v>2552570389.201375</v>
      </c>
      <c r="T41" s="198">
        <f>VLOOKUP($B41,[32]広報分類FY14Q2!$C$82:$J$100,T$25,FALSE)</f>
        <v>2269346951.3790593</v>
      </c>
      <c r="U41" s="198">
        <f>VLOOKUP($B41,[32]広報分類FY14Q2!$C$82:$J$100,U$25,FALSE)</f>
        <v>283223437.82231593</v>
      </c>
      <c r="V41" s="198">
        <f t="shared" si="16"/>
        <v>1577313090.3119731</v>
      </c>
      <c r="W41" s="198">
        <f>VLOOKUP($B41,[32]広報分類FY14Q2!$C$82:$J$100,W$25,FALSE)</f>
        <v>931760988.12314379</v>
      </c>
      <c r="X41" s="198">
        <f>VLOOKUP($B41,[32]広報分類FY14Q2!$C$82:$J$100,X$25,FALSE)</f>
        <v>645552102.18882918</v>
      </c>
      <c r="Y41" s="198">
        <f t="shared" si="8"/>
        <v>9166823311.147831</v>
      </c>
      <c r="AB41" s="234" t="s">
        <v>77</v>
      </c>
      <c r="AC41" s="198">
        <f>VLOOKUP($B41,[33]広報分類FY14Q3!$C$82:$J$101,AC$25,FALSE)</f>
        <v>2610838680.4895849</v>
      </c>
      <c r="AD41" s="198">
        <f t="shared" si="28"/>
        <v>11811354518.174751</v>
      </c>
      <c r="AE41" s="198">
        <f>VLOOKUP($B41,[33]広報分類FY14Q3!$C$82:$J$101,AE$25,FALSE)</f>
        <v>5149911202.2493095</v>
      </c>
      <c r="AF41" s="198">
        <f t="shared" si="18"/>
        <v>4066541480.5260792</v>
      </c>
      <c r="AG41" s="198">
        <f>VLOOKUP($B41,[33]広報分類FY14Q3!$C$82:$J$101,AG$25,FALSE)</f>
        <v>3622376517.511632</v>
      </c>
      <c r="AH41" s="198">
        <f>VLOOKUP($B41,[33]広報分類FY14Q3!$C$82:$J$101,AH$25,FALSE)</f>
        <v>444164963.01444739</v>
      </c>
      <c r="AI41" s="198">
        <f t="shared" si="19"/>
        <v>2594901835.3993626</v>
      </c>
      <c r="AJ41" s="198">
        <f>VLOOKUP($B41,[33]広報分類FY14Q3!$C$82:$J$101,AJ$25,FALSE)</f>
        <v>1407420483.2342963</v>
      </c>
      <c r="AK41" s="198">
        <f>VLOOKUP($B41,[33]広報分類FY14Q3!$C$82:$J$101,AK$25,FALSE)</f>
        <v>1187481352.1650662</v>
      </c>
      <c r="AL41" s="198">
        <f t="shared" si="20"/>
        <v>14422193198.664337</v>
      </c>
      <c r="AO41" s="234" t="s">
        <v>77</v>
      </c>
      <c r="AP41" s="198">
        <f>VLOOKUP($B41,[34]広報分類FY14Q4!$C$83:$J$101,AP$25,FALSE)</f>
        <v>3480610615.7415214</v>
      </c>
      <c r="AQ41" s="198">
        <f t="shared" si="9"/>
        <v>15839017779.911961</v>
      </c>
      <c r="AR41" s="198">
        <f>VLOOKUP($B41,[34]広報分類FY14Q4!$C$83:$J$101,AR$25,FALSE)</f>
        <v>6933625582.6471701</v>
      </c>
      <c r="AS41" s="198">
        <f t="shared" si="21"/>
        <v>5570547146.4469128</v>
      </c>
      <c r="AT41" s="198">
        <f>VLOOKUP($B41,[34]広報分類FY14Q4!$C$83:$J$101,AT$25,FALSE)</f>
        <v>5043499155.1348333</v>
      </c>
      <c r="AU41" s="198">
        <f>VLOOKUP($B41,[34]広報分類FY14Q4!$C$83:$J$101,AU$25,FALSE)</f>
        <v>527047991.31207979</v>
      </c>
      <c r="AV41" s="198">
        <f t="shared" si="22"/>
        <v>3334845050.8178778</v>
      </c>
      <c r="AW41" s="198">
        <f>VLOOKUP($B41,[34]広報分類FY14Q4!$C$83:$J$101,AW$25,FALSE)</f>
        <v>1807249729.1614573</v>
      </c>
      <c r="AX41" s="198">
        <f>VLOOKUP($B41,[34]広報分類FY14Q4!$C$83:$J$101,AX$25,FALSE)</f>
        <v>1527595321.6564207</v>
      </c>
      <c r="AY41" s="198">
        <f t="shared" si="10"/>
        <v>19319628395.653481</v>
      </c>
    </row>
    <row r="42" spans="1:51">
      <c r="A42" s="227" t="s">
        <v>87</v>
      </c>
      <c r="B42" s="234" t="s">
        <v>75</v>
      </c>
      <c r="C42" s="198">
        <f>VLOOKUP($B42,[31]広報分類FY14Q1!$C$82:$I$100,C$25,FALSE)</f>
        <v>3139859552.4279337</v>
      </c>
      <c r="D42" s="198">
        <f t="shared" si="11"/>
        <v>7383176039.4153328</v>
      </c>
      <c r="E42" s="198">
        <f>VLOOKUP($B42,[31]広報分類FY14Q1!$C$82:$I$100,E$25,FALSE)</f>
        <v>3351455693.3818612</v>
      </c>
      <c r="F42" s="198">
        <f t="shared" si="12"/>
        <v>1340844271.0895252</v>
      </c>
      <c r="G42" s="198">
        <f>VLOOKUP($B42,[31]広報分類FY14Q1!$C$82:$I$100,G$25,FALSE)</f>
        <v>690318666.26051819</v>
      </c>
      <c r="H42" s="198">
        <f>VLOOKUP($B42,[31]広報分類FY14Q1!$C$82:$I$100,H$25,FALSE)</f>
        <v>650525604.82900715</v>
      </c>
      <c r="I42" s="198">
        <f t="shared" si="13"/>
        <v>2690876074.9439459</v>
      </c>
      <c r="J42" s="198">
        <f>VLOOKUP($B42,[31]広報分類FY14Q1!$C$82:$I$100,J$25,FALSE)</f>
        <v>1417731374.6180398</v>
      </c>
      <c r="K42" s="198">
        <f>VLOOKUP($B42,[31]広報分類FY14Q1!$C$82:$I$100,K$25,FALSE)</f>
        <v>1273144700.3259063</v>
      </c>
      <c r="L42" s="198">
        <f t="shared" si="7"/>
        <v>10523035591.843266</v>
      </c>
      <c r="M42" s="214"/>
      <c r="O42" s="234" t="s">
        <v>75</v>
      </c>
      <c r="P42" s="198">
        <f>VLOOKUP($B42,[32]広報分類FY14Q2!$C$82:$J$100,P$25,FALSE)</f>
        <v>6294947179.2495842</v>
      </c>
      <c r="Q42" s="198">
        <f t="shared" si="27"/>
        <v>14866161783.315128</v>
      </c>
      <c r="R42" s="198">
        <f>VLOOKUP($B42,[32]広報分類FY14Q2!$C$82:$J$100,R$25,FALSE)</f>
        <v>6347518724.1799946</v>
      </c>
      <c r="S42" s="198">
        <f t="shared" si="15"/>
        <v>3002610460.0826464</v>
      </c>
      <c r="T42" s="198">
        <f>VLOOKUP($B42,[32]広報分類FY14Q2!$C$82:$J$100,T$25,FALSE)</f>
        <v>1478035105.721771</v>
      </c>
      <c r="U42" s="198">
        <f>VLOOKUP($B42,[32]広報分類FY14Q2!$C$82:$J$100,U$25,FALSE)</f>
        <v>1524575354.3608756</v>
      </c>
      <c r="V42" s="198">
        <f t="shared" si="16"/>
        <v>5516032599.0524883</v>
      </c>
      <c r="W42" s="198">
        <f>VLOOKUP($B42,[32]広報分類FY14Q2!$C$82:$J$100,W$25,FALSE)</f>
        <v>2842584821.5192957</v>
      </c>
      <c r="X42" s="198">
        <f>VLOOKUP($B42,[32]広報分類FY14Q2!$C$82:$J$100,X$25,FALSE)</f>
        <v>2673447777.5331922</v>
      </c>
      <c r="Y42" s="198">
        <f t="shared" si="8"/>
        <v>21161108962.564713</v>
      </c>
      <c r="AB42" s="234" t="s">
        <v>75</v>
      </c>
      <c r="AC42" s="198">
        <f>VLOOKUP($B42,[33]広報分類FY14Q3!$C$82:$J$101,AC$25,FALSE)</f>
        <v>9510118325.5017738</v>
      </c>
      <c r="AD42" s="198">
        <f t="shared" si="28"/>
        <v>22966867032.854771</v>
      </c>
      <c r="AE42" s="198">
        <f>VLOOKUP($B42,[33]広報分類FY14Q3!$C$82:$J$101,AE$25,FALSE)</f>
        <v>9820762426.9666882</v>
      </c>
      <c r="AF42" s="198">
        <f t="shared" si="18"/>
        <v>4615201670.2134972</v>
      </c>
      <c r="AG42" s="198">
        <f>VLOOKUP($B42,[33]広報分類FY14Q3!$C$82:$J$101,AG$25,FALSE)</f>
        <v>2350140892.8195009</v>
      </c>
      <c r="AH42" s="198">
        <f>VLOOKUP($B42,[33]広報分類FY14Q3!$C$82:$J$101,AH$25,FALSE)</f>
        <v>2265060777.3939962</v>
      </c>
      <c r="AI42" s="198">
        <f t="shared" si="19"/>
        <v>8530902935.6745853</v>
      </c>
      <c r="AJ42" s="198">
        <f>VLOOKUP($B42,[33]広報分類FY14Q3!$C$82:$J$101,AJ$25,FALSE)</f>
        <v>4609789473.8283358</v>
      </c>
      <c r="AK42" s="198">
        <f>VLOOKUP($B42,[33]広報分類FY14Q3!$C$82:$J$101,AK$25,FALSE)</f>
        <v>3921113461.8462501</v>
      </c>
      <c r="AL42" s="198">
        <f t="shared" si="20"/>
        <v>32476985358.356544</v>
      </c>
      <c r="AO42" s="234" t="s">
        <v>75</v>
      </c>
      <c r="AP42" s="198">
        <f>VLOOKUP($B42,[34]広報分類FY14Q4!$C$83:$J$101,AP$25,FALSE)</f>
        <v>12744678898.98246</v>
      </c>
      <c r="AQ42" s="198">
        <f t="shared" si="9"/>
        <v>31363421334.997894</v>
      </c>
      <c r="AR42" s="198">
        <f>VLOOKUP($B42,[34]広報分類FY14Q4!$C$83:$J$101,AR$25,FALSE)</f>
        <v>13261545877.424812</v>
      </c>
      <c r="AS42" s="198">
        <f t="shared" si="21"/>
        <v>6344031928.5982113</v>
      </c>
      <c r="AT42" s="198">
        <f>VLOOKUP($B42,[34]広報分類FY14Q4!$C$83:$J$101,AT$25,FALSE)</f>
        <v>3358803492.4006186</v>
      </c>
      <c r="AU42" s="198">
        <f>VLOOKUP($B42,[34]広報分類FY14Q4!$C$83:$J$101,AU$25,FALSE)</f>
        <v>2985228436.1975923</v>
      </c>
      <c r="AV42" s="198">
        <f t="shared" si="22"/>
        <v>11757843528.974867</v>
      </c>
      <c r="AW42" s="198">
        <f>VLOOKUP($B42,[34]広報分類FY14Q4!$C$83:$J$101,AW$25,FALSE)</f>
        <v>6336654356.0740585</v>
      </c>
      <c r="AX42" s="198">
        <f>VLOOKUP($B42,[34]広報分類FY14Q4!$C$83:$J$101,AX$25,FALSE)</f>
        <v>5421189172.9008083</v>
      </c>
      <c r="AY42" s="198">
        <f t="shared" si="10"/>
        <v>44108100233.980354</v>
      </c>
    </row>
    <row r="43" spans="1:51">
      <c r="B43" s="235" t="s">
        <v>88</v>
      </c>
      <c r="C43" s="223">
        <f>SUM(C38:C42)</f>
        <v>8552181112.999999</v>
      </c>
      <c r="D43" s="223">
        <f t="shared" ref="D43:K43" si="33">SUM(D38:D42)</f>
        <v>27992817554.633121</v>
      </c>
      <c r="E43" s="223">
        <f t="shared" si="33"/>
        <v>11273885057.854141</v>
      </c>
      <c r="F43" s="223">
        <f t="shared" si="33"/>
        <v>9777306776.9670715</v>
      </c>
      <c r="G43" s="223">
        <f t="shared" si="33"/>
        <v>8570070664.6919413</v>
      </c>
      <c r="H43" s="223">
        <f t="shared" si="33"/>
        <v>1207236112.2751298</v>
      </c>
      <c r="I43" s="223">
        <f t="shared" si="33"/>
        <v>6941625719.8119106</v>
      </c>
      <c r="J43" s="223">
        <f t="shared" si="33"/>
        <v>3356773428.3948269</v>
      </c>
      <c r="K43" s="223">
        <f t="shared" si="33"/>
        <v>3584852291.4170828</v>
      </c>
      <c r="L43" s="223">
        <f>SUM(C43:D43)</f>
        <v>36544998667.633118</v>
      </c>
      <c r="M43" s="214"/>
      <c r="O43" s="235" t="s">
        <v>88</v>
      </c>
      <c r="P43" s="223">
        <f>SUM(P38:P42)</f>
        <v>17025931529.000002</v>
      </c>
      <c r="Q43" s="223">
        <f t="shared" ref="Q43:X43" si="34">SUM(Q38:Q42)</f>
        <v>56055165484.215027</v>
      </c>
      <c r="R43" s="223">
        <f t="shared" si="34"/>
        <v>21938630571.691986</v>
      </c>
      <c r="S43" s="223">
        <f t="shared" si="34"/>
        <v>20300987733.803802</v>
      </c>
      <c r="T43" s="223">
        <f t="shared" si="34"/>
        <v>17773653442.309002</v>
      </c>
      <c r="U43" s="223">
        <f t="shared" si="34"/>
        <v>2527334291.4948006</v>
      </c>
      <c r="V43" s="223">
        <f t="shared" si="34"/>
        <v>13815547178.719234</v>
      </c>
      <c r="W43" s="223">
        <f t="shared" si="34"/>
        <v>6923897940.4661722</v>
      </c>
      <c r="X43" s="223">
        <f t="shared" si="34"/>
        <v>6891649238.2530613</v>
      </c>
      <c r="Y43" s="223">
        <f>SUM(P43:Q43)</f>
        <v>73081097013.215027</v>
      </c>
      <c r="AB43" s="235" t="s">
        <v>88</v>
      </c>
      <c r="AC43" s="223">
        <f>SUM(AC38:AC42)</f>
        <v>25896835153</v>
      </c>
      <c r="AD43" s="223">
        <f t="shared" ref="AD43:AK43" si="35">SUM(AD38:AD42)</f>
        <v>87347171427.561462</v>
      </c>
      <c r="AE43" s="223">
        <f t="shared" si="35"/>
        <v>33944083424.347885</v>
      </c>
      <c r="AF43" s="223">
        <f t="shared" si="35"/>
        <v>32051858544.246975</v>
      </c>
      <c r="AG43" s="223">
        <f t="shared" si="35"/>
        <v>28167036760.81176</v>
      </c>
      <c r="AH43" s="223">
        <f t="shared" si="35"/>
        <v>3884821783.4352093</v>
      </c>
      <c r="AI43" s="223">
        <f t="shared" si="35"/>
        <v>21351229458.966606</v>
      </c>
      <c r="AJ43" s="223">
        <f t="shared" si="35"/>
        <v>10941379001.957401</v>
      </c>
      <c r="AK43" s="223">
        <f t="shared" si="35"/>
        <v>10409850457.009203</v>
      </c>
      <c r="AL43" s="223">
        <f>SUM(AC43:AD43)</f>
        <v>113244006580.56146</v>
      </c>
      <c r="AO43" s="235" t="s">
        <v>88</v>
      </c>
      <c r="AP43" s="223">
        <f>SUM(AP38:AP42)</f>
        <v>34600582580</v>
      </c>
      <c r="AQ43" s="223">
        <f t="shared" ref="AQ43:AX43" si="36">SUM(AQ38:AQ42)</f>
        <v>118927517085.07399</v>
      </c>
      <c r="AR43" s="223">
        <f t="shared" si="36"/>
        <v>45250460283.635231</v>
      </c>
      <c r="AS43" s="223">
        <f t="shared" si="36"/>
        <v>44755290056.506035</v>
      </c>
      <c r="AT43" s="223">
        <f t="shared" si="36"/>
        <v>39558900849.092102</v>
      </c>
      <c r="AU43" s="223">
        <f t="shared" si="36"/>
        <v>5196389207.413929</v>
      </c>
      <c r="AV43" s="223">
        <f t="shared" si="36"/>
        <v>28921766744.932732</v>
      </c>
      <c r="AW43" s="223">
        <f t="shared" si="36"/>
        <v>14869566760.3703</v>
      </c>
      <c r="AX43" s="223">
        <f t="shared" si="36"/>
        <v>14052199984.562431</v>
      </c>
      <c r="AY43" s="223">
        <f>SUM(AP43:AQ43)</f>
        <v>153528099665.07397</v>
      </c>
    </row>
    <row r="44" spans="1:51">
      <c r="A44" s="227" t="s">
        <v>89</v>
      </c>
      <c r="B44" s="195" t="s">
        <v>90</v>
      </c>
      <c r="C44" s="198">
        <f>VLOOKUP($B44,[31]広報分類FY14Q1!$C$82:$I$100,C$25,FALSE)</f>
        <v>2607614405.0502577</v>
      </c>
      <c r="D44" s="198">
        <f t="shared" si="11"/>
        <v>15028147514.244705</v>
      </c>
      <c r="E44" s="198">
        <f>VLOOKUP($B44,[31]広報分類FY14Q1!$C$82:$I$100,E$25,FALSE)</f>
        <v>5273255659.2561588</v>
      </c>
      <c r="F44" s="198">
        <f t="shared" si="12"/>
        <v>6491934858.2266397</v>
      </c>
      <c r="G44" s="198">
        <f>VLOOKUP($B44,[31]広報分類FY14Q1!$C$82:$I$100,G$25,FALSE)</f>
        <v>5300172657.5104122</v>
      </c>
      <c r="H44" s="198">
        <f>VLOOKUP($B44,[31]広報分類FY14Q1!$C$82:$I$100,H$25,FALSE)</f>
        <v>1191762200.7162273</v>
      </c>
      <c r="I44" s="198">
        <f t="shared" si="13"/>
        <v>3262956996.7619066</v>
      </c>
      <c r="J44" s="198">
        <f>VLOOKUP($B44,[31]広報分類FY14Q1!$C$82:$I$100,J$25,FALSE)</f>
        <v>2729726264.0130997</v>
      </c>
      <c r="K44" s="198">
        <f>VLOOKUP($B44,[31]広報分類FY14Q1!$C$82:$I$100,K$25,FALSE)</f>
        <v>533230732.74880701</v>
      </c>
      <c r="L44" s="198">
        <f t="shared" si="7"/>
        <v>17635761919.294964</v>
      </c>
      <c r="M44" s="214"/>
      <c r="O44" s="195" t="s">
        <v>90</v>
      </c>
      <c r="P44" s="198">
        <f>VLOOKUP($B44,[32]広報分類FY14Q2!$C$82:$J$100,P$25,FALSE)</f>
        <v>5715829776.7945185</v>
      </c>
      <c r="Q44" s="198">
        <f t="shared" si="27"/>
        <v>30984815154.06081</v>
      </c>
      <c r="R44" s="198">
        <f>VLOOKUP($B44,[32]広報分類FY14Q2!$C$82:$J$100,R$25,FALSE)</f>
        <v>10651077632.140856</v>
      </c>
      <c r="S44" s="198">
        <f t="shared" si="15"/>
        <v>13301096706.08009</v>
      </c>
      <c r="T44" s="198">
        <f>VLOOKUP($B44,[32]広報分類FY14Q2!$C$82:$J$100,T$25,FALSE)</f>
        <v>10786764656.942873</v>
      </c>
      <c r="U44" s="198">
        <f>VLOOKUP($B44,[32]広報分類FY14Q2!$C$82:$J$100,U$25,FALSE)</f>
        <v>2514332049.137217</v>
      </c>
      <c r="V44" s="198">
        <f t="shared" si="16"/>
        <v>7032640815.8398657</v>
      </c>
      <c r="W44" s="198">
        <f>VLOOKUP($B44,[32]広報分類FY14Q2!$C$82:$J$100,W$25,FALSE)</f>
        <v>5636884113.6223764</v>
      </c>
      <c r="X44" s="198">
        <f>VLOOKUP($B44,[32]広報分類FY14Q2!$C$82:$J$100,X$25,FALSE)</f>
        <v>1395756702.217489</v>
      </c>
      <c r="Y44" s="198">
        <f t="shared" si="8"/>
        <v>36700644930.855331</v>
      </c>
      <c r="AB44" s="195" t="s">
        <v>90</v>
      </c>
      <c r="AC44" s="198">
        <f>VLOOKUP($B44,[33]広報分類FY14Q3!$C$82:$J$101,AC$25,FALSE)</f>
        <v>8684667835.1716862</v>
      </c>
      <c r="AD44" s="198">
        <f t="shared" si="28"/>
        <v>47886192493.10714</v>
      </c>
      <c r="AE44" s="198">
        <f>VLOOKUP($B44,[33]広報分類FY14Q3!$C$82:$J$101,AE$25,FALSE)</f>
        <v>16238274216.947529</v>
      </c>
      <c r="AF44" s="198">
        <f t="shared" si="18"/>
        <v>20482623138.190277</v>
      </c>
      <c r="AG44" s="198">
        <f>VLOOKUP($B44,[33]広報分類FY14Q3!$C$82:$J$101,AG$25,FALSE)</f>
        <v>16654288045.226843</v>
      </c>
      <c r="AH44" s="198">
        <f>VLOOKUP($B44,[33]広報分類FY14Q3!$C$82:$J$101,AH$25,FALSE)</f>
        <v>3828335092.9634347</v>
      </c>
      <c r="AI44" s="198">
        <f t="shared" si="19"/>
        <v>11165295137.969336</v>
      </c>
      <c r="AJ44" s="198">
        <f>VLOOKUP($B44,[33]広報分類FY14Q3!$C$82:$J$101,AJ$25,FALSE)</f>
        <v>8814654727.4246273</v>
      </c>
      <c r="AK44" s="198">
        <f>VLOOKUP($B44,[33]広報分類FY14Q3!$C$82:$J$101,AK$25,FALSE)</f>
        <v>2350640410.5447087</v>
      </c>
      <c r="AL44" s="198">
        <f t="shared" si="20"/>
        <v>56570860328.278824</v>
      </c>
      <c r="AO44" s="195" t="s">
        <v>90</v>
      </c>
      <c r="AP44" s="198">
        <f>VLOOKUP($B44,[34]広報分類FY14Q4!$C$83:$J$101,AP$25,FALSE)</f>
        <v>11803969206.424068</v>
      </c>
      <c r="AQ44" s="198">
        <f t="shared" si="9"/>
        <v>64334981313.823662</v>
      </c>
      <c r="AR44" s="198">
        <f>VLOOKUP($B44,[34]広報分類FY14Q4!$C$83:$J$101,AR$25,FALSE)</f>
        <v>21129639726.39262</v>
      </c>
      <c r="AS44" s="198">
        <f t="shared" si="21"/>
        <v>27542635690.760551</v>
      </c>
      <c r="AT44" s="198">
        <f>VLOOKUP($B44,[34]広報分類FY14Q4!$C$83:$J$101,AT$25,FALSE)</f>
        <v>22526657946.729469</v>
      </c>
      <c r="AU44" s="198">
        <f>VLOOKUP($B44,[34]広報分類FY14Q4!$C$83:$J$101,AU$25,FALSE)</f>
        <v>5015977744.0310841</v>
      </c>
      <c r="AV44" s="198">
        <f t="shared" si="22"/>
        <v>15662705896.670496</v>
      </c>
      <c r="AW44" s="198">
        <f>VLOOKUP($B44,[34]広報分類FY14Q4!$C$83:$J$101,AW$25,FALSE)</f>
        <v>12447416578.267366</v>
      </c>
      <c r="AX44" s="198">
        <f>VLOOKUP($B44,[34]広報分類FY14Q4!$C$83:$J$101,AX$25,FALSE)</f>
        <v>3215289318.4031296</v>
      </c>
      <c r="AY44" s="198">
        <f t="shared" si="10"/>
        <v>76138950520.247726</v>
      </c>
    </row>
    <row r="45" spans="1:51">
      <c r="A45" s="227" t="s">
        <v>89</v>
      </c>
      <c r="B45" s="195" t="s">
        <v>91</v>
      </c>
      <c r="C45" s="198">
        <f>VLOOKUP($B45,[31]広報分類FY14Q1!$C$82:$I$102,C$25,FALSE)</f>
        <v>25997695.978940047</v>
      </c>
      <c r="D45" s="198">
        <f t="shared" si="11"/>
        <v>1555535676.8658936</v>
      </c>
      <c r="E45" s="198">
        <f>VLOOKUP($B45,[31]広報分類FY14Q1!$C$82:$I$102,E$25,FALSE)</f>
        <v>140804155.35650977</v>
      </c>
      <c r="F45" s="198">
        <f t="shared" si="12"/>
        <v>1364914826.9695079</v>
      </c>
      <c r="G45" s="198">
        <f>VLOOKUP($B45,[31]広報分類FY14Q1!$C$82:$I$102,G$25,FALSE)</f>
        <v>1341711496.3016346</v>
      </c>
      <c r="H45" s="198">
        <f>VLOOKUP($B45,[31]広報分類FY14Q1!$C$82:$I$102,H$25,FALSE)</f>
        <v>23203330.667873338</v>
      </c>
      <c r="I45" s="198">
        <f t="shared" si="13"/>
        <v>49816694.539876007</v>
      </c>
      <c r="J45" s="198">
        <f>VLOOKUP($B45,[31]広報分類FY14Q1!$C$82:$I$102,J$25,FALSE)</f>
        <v>45302587.16787824</v>
      </c>
      <c r="K45" s="198">
        <f>VLOOKUP($B45,[31]広報分類FY14Q1!$C$82:$I$102,K$25,FALSE)</f>
        <v>4514107.3719977681</v>
      </c>
      <c r="L45" s="198">
        <f t="shared" si="7"/>
        <v>1581533372.8448336</v>
      </c>
      <c r="M45" s="214"/>
      <c r="O45" s="195" t="s">
        <v>91</v>
      </c>
      <c r="P45" s="198">
        <f>VLOOKUP($B45,[32]広報分類FY14Q2!$C$82:$J$100,P$25,FALSE)</f>
        <v>71644637.040796876</v>
      </c>
      <c r="Q45" s="198">
        <f t="shared" si="27"/>
        <v>3147859312.2227411</v>
      </c>
      <c r="R45" s="198">
        <f>VLOOKUP($B45,[32]広報分類FY14Q2!$C$82:$J$100,R$25,FALSE)</f>
        <v>258563014.29937598</v>
      </c>
      <c r="S45" s="198">
        <f t="shared" si="15"/>
        <v>2768555274.1317158</v>
      </c>
      <c r="T45" s="198">
        <f>VLOOKUP($B45,[32]広報分類FY14Q2!$C$82:$J$100,T$25,FALSE)</f>
        <v>2721487382.2204499</v>
      </c>
      <c r="U45" s="198">
        <f>VLOOKUP($B45,[32]広報分類FY14Q2!$C$82:$J$100,U$25,FALSE)</f>
        <v>47067891.911265895</v>
      </c>
      <c r="V45" s="198">
        <f t="shared" si="16"/>
        <v>120741023.7916493</v>
      </c>
      <c r="W45" s="198">
        <f>VLOOKUP($B45,[32]広報分類FY14Q2!$C$82:$J$100,W$25,FALSE)</f>
        <v>103084217.91042329</v>
      </c>
      <c r="X45" s="198">
        <f>VLOOKUP($B45,[32]広報分類FY14Q2!$C$82:$J$100,X$25,FALSE)</f>
        <v>17656805.881226003</v>
      </c>
      <c r="Y45" s="198">
        <f>SUM(P45:Q45)</f>
        <v>3219503949.2635379</v>
      </c>
      <c r="AB45" s="195" t="s">
        <v>91</v>
      </c>
      <c r="AC45" s="198">
        <f>VLOOKUP($B45,[33]広報分類FY14Q3!$C$82:$J$101,AC$25,FALSE)</f>
        <v>93555567.353032067</v>
      </c>
      <c r="AD45" s="198">
        <f t="shared" si="28"/>
        <v>4947602961.3396149</v>
      </c>
      <c r="AE45" s="198">
        <f>VLOOKUP($B45,[33]広報分類FY14Q3!$C$82:$J$101,AE$25,FALSE)</f>
        <v>435902722.83296782</v>
      </c>
      <c r="AF45" s="198">
        <f t="shared" si="18"/>
        <v>4290545489.7987251</v>
      </c>
      <c r="AG45" s="198">
        <f>VLOOKUP($B45,[33]広報分類FY14Q3!$C$82:$J$101,AG$25,FALSE)</f>
        <v>4246664507.6682911</v>
      </c>
      <c r="AH45" s="198">
        <f>VLOOKUP($B45,[33]広報分類FY14Q3!$C$82:$J$101,AH$25,FALSE)</f>
        <v>43880982.130434021</v>
      </c>
      <c r="AI45" s="198">
        <f t="shared" si="19"/>
        <v>221154748.70792124</v>
      </c>
      <c r="AJ45" s="198">
        <f>VLOOKUP($B45,[33]広報分類FY14Q3!$C$82:$J$101,AJ$25,FALSE)</f>
        <v>192202948.85807958</v>
      </c>
      <c r="AK45" s="198">
        <f>VLOOKUP($B45,[33]広報分類FY14Q3!$C$82:$J$101,AK$25,FALSE)</f>
        <v>28951799.849841665</v>
      </c>
      <c r="AL45" s="198">
        <f>SUM(AC45:AD45)</f>
        <v>5041158528.692647</v>
      </c>
      <c r="AO45" s="195" t="s">
        <v>91</v>
      </c>
      <c r="AP45" s="198">
        <f>VLOOKUP($B45,[34]広報分類FY14Q4!$C$83:$J$101,AP$25,FALSE)</f>
        <v>134704547.4230102</v>
      </c>
      <c r="AQ45" s="198">
        <f t="shared" si="9"/>
        <v>6980898471.0146685</v>
      </c>
      <c r="AR45" s="198">
        <f>VLOOKUP($B45,[34]広報分類FY14Q4!$C$83:$J$101,AR$25,FALSE)</f>
        <v>573026706.86409831</v>
      </c>
      <c r="AS45" s="198">
        <f t="shared" si="21"/>
        <v>6043117361.5701485</v>
      </c>
      <c r="AT45" s="198">
        <f>VLOOKUP($B45,[34]広報分類FY14Q4!$C$83:$J$101,AT$25,FALSE)</f>
        <v>6012054896.9485502</v>
      </c>
      <c r="AU45" s="198">
        <f>VLOOKUP($B45,[34]広報分類FY14Q4!$C$83:$J$101,AU$25,FALSE)</f>
        <v>31062464.621597942</v>
      </c>
      <c r="AV45" s="198">
        <f t="shared" si="22"/>
        <v>364754402.58042133</v>
      </c>
      <c r="AW45" s="198">
        <f>VLOOKUP($B45,[34]広報分類FY14Q4!$C$83:$J$101,AW$25,FALSE)</f>
        <v>254094785.59550357</v>
      </c>
      <c r="AX45" s="198">
        <f>VLOOKUP($B45,[34]広報分類FY14Q4!$C$83:$J$101,AX$25,FALSE)</f>
        <v>110659616.98491776</v>
      </c>
      <c r="AY45" s="198">
        <f>SUM(AP45:AQ45)</f>
        <v>7115603018.4376783</v>
      </c>
    </row>
    <row r="46" spans="1:51">
      <c r="A46" s="227" t="s">
        <v>89</v>
      </c>
      <c r="B46" s="195" t="s">
        <v>92</v>
      </c>
      <c r="C46" s="198">
        <f>VLOOKUP($B46,[31]広報分類FY14Q1!$C$82:$I$102,C$25,FALSE)</f>
        <v>107221199.47831479</v>
      </c>
      <c r="D46" s="198">
        <f t="shared" si="11"/>
        <v>4134985222.2625537</v>
      </c>
      <c r="E46" s="198">
        <f>VLOOKUP($B46,[31]広報分類FY14Q1!$C$82:$I$102,E$25,FALSE)</f>
        <v>1181211847.9271824</v>
      </c>
      <c r="F46" s="198">
        <f t="shared" si="12"/>
        <v>2347867796.224556</v>
      </c>
      <c r="G46" s="198">
        <f>VLOOKUP($B46,[31]広報分類FY14Q1!$C$82:$I$102,G$25,FALSE)</f>
        <v>2194165620.917346</v>
      </c>
      <c r="H46" s="198">
        <f>VLOOKUP($B46,[31]広報分類FY14Q1!$C$82:$I$102,H$25,FALSE)</f>
        <v>153702175.30721015</v>
      </c>
      <c r="I46" s="198">
        <f t="shared" si="13"/>
        <v>605905578.11081564</v>
      </c>
      <c r="J46" s="198">
        <f>VLOOKUP($B46,[31]広報分類FY14Q1!$C$82:$I$102,J$25,FALSE)</f>
        <v>460967638.93358374</v>
      </c>
      <c r="K46" s="198">
        <f>VLOOKUP($B46,[31]広報分類FY14Q1!$C$82:$I$102,K$25,FALSE)</f>
        <v>144937939.17723191</v>
      </c>
      <c r="L46" s="198">
        <f t="shared" si="7"/>
        <v>4242206421.7408686</v>
      </c>
      <c r="M46" s="214"/>
      <c r="O46" s="195" t="s">
        <v>92</v>
      </c>
      <c r="P46" s="198">
        <f>VLOOKUP($B46,[32]広報分類FY14Q2!$C$82:$J$100,P$25,FALSE)</f>
        <v>246360273.9548865</v>
      </c>
      <c r="Q46" s="198">
        <f t="shared" si="27"/>
        <v>7914802937.3181581</v>
      </c>
      <c r="R46" s="198">
        <f>VLOOKUP($B46,[32]広報分類FY14Q2!$C$82:$J$100,R$25,FALSE)</f>
        <v>2300198858.8534002</v>
      </c>
      <c r="S46" s="198">
        <f t="shared" si="15"/>
        <v>4466933018.8543835</v>
      </c>
      <c r="T46" s="198">
        <f>VLOOKUP($B46,[32]広報分類FY14Q2!$C$82:$J$100,T$25,FALSE)</f>
        <v>4144773526.4366145</v>
      </c>
      <c r="U46" s="198">
        <f>VLOOKUP($B46,[32]広報分類FY14Q2!$C$82:$J$100,U$25,FALSE)</f>
        <v>322159492.41776896</v>
      </c>
      <c r="V46" s="198">
        <f t="shared" si="16"/>
        <v>1147671059.6103747</v>
      </c>
      <c r="W46" s="198">
        <f>VLOOKUP($B46,[32]広報分類FY14Q2!$C$82:$J$100,W$25,FALSE)</f>
        <v>845579600.4942919</v>
      </c>
      <c r="X46" s="198">
        <f>VLOOKUP($B46,[32]広報分類FY14Q2!$C$82:$J$100,X$25,FALSE)</f>
        <v>302091459.11608285</v>
      </c>
      <c r="Y46" s="198">
        <f>SUM(P46:Q46)</f>
        <v>8161163211.2730446</v>
      </c>
      <c r="AB46" s="195" t="s">
        <v>92</v>
      </c>
      <c r="AC46" s="198">
        <f>VLOOKUP($B46,[33]広報分類FY14Q3!$C$82:$J$101,AC$25,FALSE)</f>
        <v>431978746.00376081</v>
      </c>
      <c r="AD46" s="198">
        <f t="shared" si="28"/>
        <v>12800432058.743319</v>
      </c>
      <c r="AE46" s="198">
        <f>VLOOKUP($B46,[33]広報分類FY14Q3!$C$82:$J$101,AE$25,FALSE)</f>
        <v>3744119695.5408607</v>
      </c>
      <c r="AF46" s="198">
        <f t="shared" si="18"/>
        <v>7235215334.0731506</v>
      </c>
      <c r="AG46" s="198">
        <f>VLOOKUP($B46,[33]広報分類FY14Q3!$C$82:$J$101,AG$25,FALSE)</f>
        <v>6733522015.6259098</v>
      </c>
      <c r="AH46" s="198">
        <f>VLOOKUP($B46,[33]広報分類FY14Q3!$C$82:$J$101,AH$25,FALSE)</f>
        <v>501693318.44724101</v>
      </c>
      <c r="AI46" s="198">
        <f t="shared" si="19"/>
        <v>1821097029.1293063</v>
      </c>
      <c r="AJ46" s="198">
        <f>VLOOKUP($B46,[33]広報分類FY14Q3!$C$82:$J$101,AJ$25,FALSE)</f>
        <v>1309045504.2521994</v>
      </c>
      <c r="AK46" s="198">
        <f>VLOOKUP($B46,[33]広報分類FY14Q3!$C$82:$J$101,AK$25,FALSE)</f>
        <v>512051524.87710696</v>
      </c>
      <c r="AL46" s="198">
        <f>SUM(AC46:AD46)</f>
        <v>13232410804.74708</v>
      </c>
      <c r="AO46" s="195" t="s">
        <v>92</v>
      </c>
      <c r="AP46" s="198">
        <f>VLOOKUP($B46,[34]広報分類FY14Q4!$C$83:$J$101,AP$25,FALSE)</f>
        <v>620806518.42078614</v>
      </c>
      <c r="AQ46" s="198">
        <f t="shared" si="9"/>
        <v>17223831183.589756</v>
      </c>
      <c r="AR46" s="198">
        <f>VLOOKUP($B46,[34]広報分類FY14Q4!$C$83:$J$101,AR$25,FALSE)</f>
        <v>4887637620.8361464</v>
      </c>
      <c r="AS46" s="198">
        <f t="shared" si="21"/>
        <v>9779805457.8893661</v>
      </c>
      <c r="AT46" s="198">
        <f>VLOOKUP($B46,[34]広報分類FY14Q4!$C$83:$J$101,AT$25,FALSE)</f>
        <v>9161008205.0980473</v>
      </c>
      <c r="AU46" s="198">
        <f>VLOOKUP($B46,[34]広報分類FY14Q4!$C$83:$J$101,AU$25,FALSE)</f>
        <v>618797252.79131901</v>
      </c>
      <c r="AV46" s="198">
        <f t="shared" si="22"/>
        <v>2556388104.8642421</v>
      </c>
      <c r="AW46" s="198">
        <f>VLOOKUP($B46,[34]広報分類FY14Q4!$C$83:$J$101,AW$25,FALSE)</f>
        <v>1857498503.966861</v>
      </c>
      <c r="AX46" s="198">
        <f>VLOOKUP($B46,[34]広報分類FY14Q4!$C$83:$J$101,AX$25,FALSE)</f>
        <v>698889600.89738119</v>
      </c>
      <c r="AY46" s="198">
        <f>SUM(AP46:AQ46)</f>
        <v>17844637702.010544</v>
      </c>
    </row>
    <row r="47" spans="1:51">
      <c r="B47" s="236" t="s">
        <v>65</v>
      </c>
      <c r="C47" s="237">
        <f>SUM(C27:C29,C31:C32,C34:C42,C44:C46)</f>
        <v>43414106376.675514</v>
      </c>
      <c r="D47" s="237">
        <f t="shared" ref="D47:L47" si="37">SUM(D27:D29,D31:D32,D34:D42,D44:D46)</f>
        <v>71531012204.1828</v>
      </c>
      <c r="E47" s="237">
        <f t="shared" si="37"/>
        <v>26033259312.269157</v>
      </c>
      <c r="F47" s="237">
        <f t="shared" si="37"/>
        <v>28403560152.398933</v>
      </c>
      <c r="G47" s="237">
        <f t="shared" si="37"/>
        <v>24784492797.309677</v>
      </c>
      <c r="H47" s="237">
        <f t="shared" si="37"/>
        <v>3619067355.0892611</v>
      </c>
      <c r="I47" s="237">
        <f t="shared" si="37"/>
        <v>17094192739.514713</v>
      </c>
      <c r="J47" s="237">
        <f t="shared" si="37"/>
        <v>11911935459.297831</v>
      </c>
      <c r="K47" s="237">
        <f t="shared" si="37"/>
        <v>5182257280.2168856</v>
      </c>
      <c r="L47" s="237">
        <f t="shared" si="37"/>
        <v>114945118580.85834</v>
      </c>
      <c r="M47" s="229"/>
      <c r="O47" s="236" t="s">
        <v>65</v>
      </c>
      <c r="P47" s="237">
        <f>SUM(P27:P29,P31:P32,P34:P42,P44:P46)</f>
        <v>89424602649.8302</v>
      </c>
      <c r="Q47" s="237">
        <f t="shared" ref="Q47:Y47" si="38">SUM(Q27:Q29,Q31:Q32,Q34:Q42,Q44:Q46)</f>
        <v>143885282353.78009</v>
      </c>
      <c r="R47" s="237">
        <f t="shared" si="38"/>
        <v>50739910209.787437</v>
      </c>
      <c r="S47" s="237">
        <f t="shared" si="38"/>
        <v>57982987113.881989</v>
      </c>
      <c r="T47" s="237">
        <f t="shared" si="38"/>
        <v>50267040852.631882</v>
      </c>
      <c r="U47" s="237">
        <f t="shared" si="38"/>
        <v>7715946261.2501068</v>
      </c>
      <c r="V47" s="237">
        <f t="shared" si="38"/>
        <v>35162385030.110649</v>
      </c>
      <c r="W47" s="237">
        <f t="shared" si="38"/>
        <v>24466827058.842953</v>
      </c>
      <c r="X47" s="237">
        <f t="shared" si="38"/>
        <v>10695557971.2677</v>
      </c>
      <c r="Y47" s="237">
        <f t="shared" si="38"/>
        <v>233309885003.61026</v>
      </c>
      <c r="Z47" s="202"/>
      <c r="AB47" s="236" t="s">
        <v>65</v>
      </c>
      <c r="AC47" s="237">
        <f>SUM(AC27:AC29,AC31:AC32,AC34:AC42,AC44:AC46)</f>
        <v>138922138566.61246</v>
      </c>
      <c r="AD47" s="237">
        <f t="shared" ref="AD47:AL47" si="39">SUM(AD27:AD29,AD31:AD32,AD34:AD42,AD44:AD46)</f>
        <v>224278967991.29489</v>
      </c>
      <c r="AE47" s="237">
        <f t="shared" si="39"/>
        <v>78397944081.509476</v>
      </c>
      <c r="AF47" s="237">
        <f t="shared" si="39"/>
        <v>90884780792.713562</v>
      </c>
      <c r="AG47" s="237">
        <f t="shared" si="39"/>
        <v>78936863469.693192</v>
      </c>
      <c r="AH47" s="237">
        <f t="shared" si="39"/>
        <v>11947917323.020405</v>
      </c>
      <c r="AI47" s="237">
        <f t="shared" si="39"/>
        <v>54996243117.071861</v>
      </c>
      <c r="AJ47" s="237">
        <f t="shared" si="39"/>
        <v>38048970207.849434</v>
      </c>
      <c r="AK47" s="237">
        <f t="shared" si="39"/>
        <v>16947272909.222431</v>
      </c>
      <c r="AL47" s="237">
        <f t="shared" si="39"/>
        <v>363201106557.90735</v>
      </c>
      <c r="AO47" s="236" t="s">
        <v>65</v>
      </c>
      <c r="AP47" s="237">
        <f>SUM(AP27:AP29,AP31:AP32,AP34:AP42,AP44:AP46)</f>
        <v>183146252571.69452</v>
      </c>
      <c r="AQ47" s="237">
        <f t="shared" ref="AQ47:AX47" si="40">SUM(AQ27:AQ29,AQ31:AQ32,AQ34:AQ42,AQ44:AQ46)</f>
        <v>306359935238.79413</v>
      </c>
      <c r="AR47" s="237">
        <f t="shared" si="40"/>
        <v>104600973279.7065</v>
      </c>
      <c r="AS47" s="237">
        <f t="shared" si="40"/>
        <v>125310765501.0394</v>
      </c>
      <c r="AT47" s="237">
        <f t="shared" si="40"/>
        <v>109200304227.03299</v>
      </c>
      <c r="AU47" s="237">
        <f t="shared" si="40"/>
        <v>16110461274.006449</v>
      </c>
      <c r="AV47" s="237">
        <f t="shared" si="40"/>
        <v>76448196458.048172</v>
      </c>
      <c r="AW47" s="237">
        <f t="shared" si="40"/>
        <v>51908648646.80574</v>
      </c>
      <c r="AX47" s="237">
        <f t="shared" si="40"/>
        <v>24539547811.242428</v>
      </c>
      <c r="AY47" s="237">
        <f>SUM(AY27:AY29,AY31:AY32,AY34:AY42,AY44:AY46)</f>
        <v>489506187810.48871</v>
      </c>
    </row>
    <row r="48" spans="1:51">
      <c r="B48" s="199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30"/>
      <c r="Z48" s="202"/>
    </row>
    <row r="49" spans="1:44">
      <c r="B49" s="203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31"/>
    </row>
    <row r="50" spans="1:44">
      <c r="B50" s="203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30"/>
    </row>
    <row r="51" spans="1:44">
      <c r="AQ51" s="203" t="s">
        <v>105</v>
      </c>
      <c r="AR51" s="195" t="s">
        <v>106</v>
      </c>
    </row>
    <row r="52" spans="1:44" ht="21" hidden="1" outlineLevel="1">
      <c r="A52" s="225" t="s">
        <v>103</v>
      </c>
      <c r="AO52" s="241" t="s">
        <v>83</v>
      </c>
      <c r="AP52" s="242">
        <f>SUMIF($A$27:$A$46,$B101,AP$27:AP$46)</f>
        <v>122290012745</v>
      </c>
      <c r="AQ52" s="242">
        <f>[35]Sheet1!J8*1000000</f>
        <v>122632000000</v>
      </c>
      <c r="AR52" s="242">
        <f>AP52-AQ52</f>
        <v>-341987255</v>
      </c>
    </row>
    <row r="53" spans="1:44" hidden="1" outlineLevel="1">
      <c r="B53" s="196" t="s">
        <v>57</v>
      </c>
      <c r="C53" s="196" t="s">
        <v>9</v>
      </c>
      <c r="D53" s="197" t="s">
        <v>58</v>
      </c>
      <c r="E53" s="196" t="s">
        <v>1</v>
      </c>
      <c r="F53" s="197" t="s">
        <v>59</v>
      </c>
      <c r="G53" s="196" t="s">
        <v>60</v>
      </c>
      <c r="H53" s="196" t="s">
        <v>61</v>
      </c>
      <c r="I53" s="196" t="s">
        <v>62</v>
      </c>
      <c r="J53" s="196" t="s">
        <v>63</v>
      </c>
      <c r="K53" s="196" t="s">
        <v>64</v>
      </c>
      <c r="L53" s="196" t="s">
        <v>65</v>
      </c>
      <c r="M53" s="228"/>
      <c r="AO53" s="240" t="s">
        <v>87</v>
      </c>
      <c r="AP53" s="202">
        <f>SUMIF($A$27:$A$46,$B102,AP$27:AP$46)</f>
        <v>48296759554.426697</v>
      </c>
      <c r="AQ53" s="202">
        <f>[35]Sheet1!J12*1000000</f>
        <v>48245000000</v>
      </c>
      <c r="AR53" s="202">
        <f t="shared" ref="AR53:AR55" si="41">AP53-AQ53</f>
        <v>51759554.426696777</v>
      </c>
    </row>
    <row r="54" spans="1:44" hidden="1" outlineLevel="1">
      <c r="B54" s="195" t="s">
        <v>66</v>
      </c>
      <c r="C54" s="198" t="e">
        <f>C3-C27</f>
        <v>#VALUE!</v>
      </c>
      <c r="D54" s="198" t="e">
        <f t="shared" ref="D54:K54" si="42">D3-D27</f>
        <v>#VALUE!</v>
      </c>
      <c r="E54" s="198" t="e">
        <f t="shared" si="42"/>
        <v>#VALUE!</v>
      </c>
      <c r="F54" s="198" t="e">
        <f t="shared" si="42"/>
        <v>#VALUE!</v>
      </c>
      <c r="G54" s="198" t="e">
        <f t="shared" si="42"/>
        <v>#VALUE!</v>
      </c>
      <c r="H54" s="198" t="e">
        <f t="shared" si="42"/>
        <v>#VALUE!</v>
      </c>
      <c r="I54" s="198" t="e">
        <f t="shared" si="42"/>
        <v>#VALUE!</v>
      </c>
      <c r="J54" s="198" t="e">
        <f t="shared" si="42"/>
        <v>#VALUE!</v>
      </c>
      <c r="K54" s="198" t="e">
        <f t="shared" si="42"/>
        <v>#VALUE!</v>
      </c>
      <c r="L54" s="198" t="e">
        <f t="shared" ref="L54:L70" si="43">SUM(C54:D54)</f>
        <v>#VALUE!</v>
      </c>
      <c r="M54" s="214"/>
      <c r="AO54" s="240" t="s">
        <v>89</v>
      </c>
      <c r="AP54" s="202">
        <f>SUMIF($A$27:$A$46,$B103,AP$27:AP$46)</f>
        <v>12559480272.267864</v>
      </c>
      <c r="AQ54" s="202">
        <f>[35]Sheet1!J13*1000000</f>
        <v>12578000000</v>
      </c>
      <c r="AR54" s="202">
        <f t="shared" si="41"/>
        <v>-18519727.732135773</v>
      </c>
    </row>
    <row r="55" spans="1:44" hidden="1" outlineLevel="1">
      <c r="B55" s="195" t="s">
        <v>67</v>
      </c>
      <c r="C55" s="198" t="e">
        <f t="shared" ref="C55:K56" si="44">C4-C28</f>
        <v>#VALUE!</v>
      </c>
      <c r="D55" s="198" t="e">
        <f t="shared" si="44"/>
        <v>#VALUE!</v>
      </c>
      <c r="E55" s="198" t="e">
        <f t="shared" si="44"/>
        <v>#VALUE!</v>
      </c>
      <c r="F55" s="198" t="e">
        <f t="shared" si="44"/>
        <v>#VALUE!</v>
      </c>
      <c r="G55" s="198" t="e">
        <f t="shared" si="44"/>
        <v>#VALUE!</v>
      </c>
      <c r="H55" s="198" t="e">
        <f t="shared" si="44"/>
        <v>#VALUE!</v>
      </c>
      <c r="I55" s="198" t="e">
        <f t="shared" si="44"/>
        <v>#VALUE!</v>
      </c>
      <c r="J55" s="198" t="e">
        <f t="shared" si="44"/>
        <v>#VALUE!</v>
      </c>
      <c r="K55" s="198" t="e">
        <f t="shared" si="44"/>
        <v>#VALUE!</v>
      </c>
      <c r="L55" s="198" t="e">
        <f t="shared" si="43"/>
        <v>#VALUE!</v>
      </c>
      <c r="M55" s="214"/>
      <c r="AO55" s="195" t="s">
        <v>107</v>
      </c>
      <c r="AP55" s="202">
        <f>SUM(AP52:AP54)</f>
        <v>183146252571.69455</v>
      </c>
      <c r="AQ55" s="202">
        <f>SUM(AQ52:AQ54)</f>
        <v>183455000000</v>
      </c>
      <c r="AR55" s="202">
        <f t="shared" si="41"/>
        <v>-308747428.30545044</v>
      </c>
    </row>
    <row r="56" spans="1:44" hidden="1" outlineLevel="1">
      <c r="B56" s="195" t="s">
        <v>68</v>
      </c>
      <c r="C56" s="198" t="e">
        <f t="shared" si="44"/>
        <v>#VALUE!</v>
      </c>
      <c r="D56" s="198" t="e">
        <f t="shared" si="44"/>
        <v>#VALUE!</v>
      </c>
      <c r="E56" s="198" t="e">
        <f t="shared" si="44"/>
        <v>#VALUE!</v>
      </c>
      <c r="F56" s="198" t="e">
        <f t="shared" si="44"/>
        <v>#VALUE!</v>
      </c>
      <c r="G56" s="198" t="e">
        <f t="shared" si="44"/>
        <v>#VALUE!</v>
      </c>
      <c r="H56" s="198" t="e">
        <f t="shared" si="44"/>
        <v>#VALUE!</v>
      </c>
      <c r="I56" s="198" t="e">
        <f t="shared" si="44"/>
        <v>#VALUE!</v>
      </c>
      <c r="J56" s="198" t="e">
        <f t="shared" si="44"/>
        <v>#VALUE!</v>
      </c>
      <c r="K56" s="198" t="e">
        <f t="shared" si="44"/>
        <v>#VALUE!</v>
      </c>
      <c r="L56" s="198" t="e">
        <f t="shared" si="43"/>
        <v>#VALUE!</v>
      </c>
      <c r="M56" s="214"/>
    </row>
    <row r="57" spans="1:44" hidden="1" outlineLevel="1">
      <c r="B57" s="195" t="s">
        <v>69</v>
      </c>
      <c r="C57" s="198" t="e">
        <f t="shared" ref="C57:K58" si="45">C6-C31</f>
        <v>#VALUE!</v>
      </c>
      <c r="D57" s="198" t="e">
        <f t="shared" si="45"/>
        <v>#VALUE!</v>
      </c>
      <c r="E57" s="198" t="e">
        <f t="shared" si="45"/>
        <v>#VALUE!</v>
      </c>
      <c r="F57" s="198" t="e">
        <f t="shared" si="45"/>
        <v>#VALUE!</v>
      </c>
      <c r="G57" s="198" t="e">
        <f t="shared" si="45"/>
        <v>#VALUE!</v>
      </c>
      <c r="H57" s="198" t="e">
        <f t="shared" si="45"/>
        <v>#VALUE!</v>
      </c>
      <c r="I57" s="198" t="e">
        <f t="shared" si="45"/>
        <v>#VALUE!</v>
      </c>
      <c r="J57" s="198" t="e">
        <f t="shared" si="45"/>
        <v>#VALUE!</v>
      </c>
      <c r="K57" s="198" t="e">
        <f t="shared" si="45"/>
        <v>#VALUE!</v>
      </c>
      <c r="L57" s="198" t="e">
        <f t="shared" si="43"/>
        <v>#VALUE!</v>
      </c>
      <c r="M57" s="214"/>
      <c r="AO57" s="243" t="s">
        <v>66</v>
      </c>
      <c r="AP57" s="244">
        <f>AP27</f>
        <v>48737584911</v>
      </c>
      <c r="AQ57" s="242">
        <f>[35]Sheet1!J4*1000000</f>
        <v>48719000000</v>
      </c>
      <c r="AR57" s="242">
        <f>AP57-AQ57</f>
        <v>18584911</v>
      </c>
    </row>
    <row r="58" spans="1:44" hidden="1" outlineLevel="1">
      <c r="B58" s="195" t="s">
        <v>70</v>
      </c>
      <c r="C58" s="198" t="e">
        <f t="shared" si="45"/>
        <v>#VALUE!</v>
      </c>
      <c r="D58" s="198" t="e">
        <f t="shared" si="45"/>
        <v>#VALUE!</v>
      </c>
      <c r="E58" s="198" t="e">
        <f t="shared" si="45"/>
        <v>#VALUE!</v>
      </c>
      <c r="F58" s="198" t="e">
        <f t="shared" si="45"/>
        <v>#VALUE!</v>
      </c>
      <c r="G58" s="198" t="e">
        <f t="shared" si="45"/>
        <v>#VALUE!</v>
      </c>
      <c r="H58" s="198" t="e">
        <f t="shared" si="45"/>
        <v>#VALUE!</v>
      </c>
      <c r="I58" s="198" t="e">
        <f t="shared" si="45"/>
        <v>#VALUE!</v>
      </c>
      <c r="J58" s="198" t="e">
        <f t="shared" si="45"/>
        <v>#VALUE!</v>
      </c>
      <c r="K58" s="198" t="e">
        <f t="shared" si="45"/>
        <v>#VALUE!</v>
      </c>
      <c r="L58" s="198" t="e">
        <f t="shared" si="43"/>
        <v>#VALUE!</v>
      </c>
      <c r="M58" s="214"/>
      <c r="AO58" s="243" t="s">
        <v>67</v>
      </c>
      <c r="AP58" s="244">
        <f>AP28</f>
        <v>34958716265</v>
      </c>
      <c r="AQ58" s="242">
        <f>[35]Sheet1!J5*1000000</f>
        <v>35330000000</v>
      </c>
      <c r="AR58" s="242">
        <f>AP58-AQ58</f>
        <v>-371283735</v>
      </c>
    </row>
    <row r="59" spans="1:44" hidden="1" outlineLevel="1">
      <c r="B59" s="195" t="s">
        <v>4</v>
      </c>
      <c r="C59" s="198" t="e">
        <f t="shared" ref="C59:K67" si="46">C8-C34</f>
        <v>#VALUE!</v>
      </c>
      <c r="D59" s="198" t="e">
        <f t="shared" si="46"/>
        <v>#VALUE!</v>
      </c>
      <c r="E59" s="198" t="e">
        <f t="shared" si="46"/>
        <v>#VALUE!</v>
      </c>
      <c r="F59" s="198" t="e">
        <f t="shared" si="46"/>
        <v>#VALUE!</v>
      </c>
      <c r="G59" s="198" t="e">
        <f t="shared" si="46"/>
        <v>#VALUE!</v>
      </c>
      <c r="H59" s="198" t="e">
        <f t="shared" si="46"/>
        <v>#VALUE!</v>
      </c>
      <c r="I59" s="198" t="e">
        <f t="shared" si="46"/>
        <v>#VALUE!</v>
      </c>
      <c r="J59" s="198" t="e">
        <f t="shared" si="46"/>
        <v>#VALUE!</v>
      </c>
      <c r="K59" s="198" t="e">
        <f t="shared" si="46"/>
        <v>#VALUE!</v>
      </c>
      <c r="L59" s="198" t="e">
        <f t="shared" si="43"/>
        <v>#VALUE!</v>
      </c>
      <c r="M59" s="214"/>
      <c r="AO59" s="250" t="s">
        <v>108</v>
      </c>
      <c r="AP59" s="251">
        <f>AP29</f>
        <v>17853531318</v>
      </c>
      <c r="AQ59" s="252">
        <f>[35]Sheet1!J6*1000000</f>
        <v>17858000000</v>
      </c>
      <c r="AR59" s="252">
        <f>AP59-AQ59</f>
        <v>-4468682</v>
      </c>
    </row>
    <row r="60" spans="1:44" hidden="1" outlineLevel="1">
      <c r="B60" s="195" t="s">
        <v>71</v>
      </c>
      <c r="C60" s="198" t="e">
        <f t="shared" si="46"/>
        <v>#VALUE!</v>
      </c>
      <c r="D60" s="198" t="e">
        <f t="shared" si="46"/>
        <v>#VALUE!</v>
      </c>
      <c r="E60" s="198" t="e">
        <f t="shared" si="46"/>
        <v>#VALUE!</v>
      </c>
      <c r="F60" s="198" t="e">
        <f t="shared" si="46"/>
        <v>#VALUE!</v>
      </c>
      <c r="G60" s="198" t="e">
        <f t="shared" si="46"/>
        <v>#VALUE!</v>
      </c>
      <c r="H60" s="198" t="e">
        <f t="shared" si="46"/>
        <v>#VALUE!</v>
      </c>
      <c r="I60" s="198" t="e">
        <f t="shared" si="46"/>
        <v>#VALUE!</v>
      </c>
      <c r="J60" s="198" t="e">
        <f t="shared" si="46"/>
        <v>#VALUE!</v>
      </c>
      <c r="K60" s="198" t="e">
        <f t="shared" si="46"/>
        <v>#VALUE!</v>
      </c>
      <c r="L60" s="198" t="e">
        <f t="shared" si="43"/>
        <v>#VALUE!</v>
      </c>
      <c r="M60" s="214"/>
      <c r="AO60" s="247" t="s">
        <v>109</v>
      </c>
      <c r="AP60" s="244">
        <f>AP31+AP32</f>
        <v>20740180251</v>
      </c>
      <c r="AQ60" s="242">
        <f>[35]Sheet1!J7*1000000</f>
        <v>20725000000</v>
      </c>
      <c r="AR60" s="242">
        <f>AP60-AQ60</f>
        <v>15180251</v>
      </c>
    </row>
    <row r="61" spans="1:44" hidden="1" outlineLevel="1">
      <c r="B61" s="195" t="s">
        <v>72</v>
      </c>
      <c r="C61" s="198" t="e">
        <f t="shared" si="46"/>
        <v>#VALUE!</v>
      </c>
      <c r="D61" s="198" t="e">
        <f t="shared" si="46"/>
        <v>#VALUE!</v>
      </c>
      <c r="E61" s="198" t="e">
        <f t="shared" si="46"/>
        <v>#VALUE!</v>
      </c>
      <c r="F61" s="198" t="e">
        <f t="shared" si="46"/>
        <v>#VALUE!</v>
      </c>
      <c r="G61" s="198" t="e">
        <f t="shared" si="46"/>
        <v>#VALUE!</v>
      </c>
      <c r="H61" s="198" t="e">
        <f t="shared" si="46"/>
        <v>#VALUE!</v>
      </c>
      <c r="I61" s="198" t="e">
        <f t="shared" si="46"/>
        <v>#VALUE!</v>
      </c>
      <c r="J61" s="198" t="e">
        <f t="shared" si="46"/>
        <v>#VALUE!</v>
      </c>
      <c r="K61" s="198" t="e">
        <f t="shared" si="46"/>
        <v>#VALUE!</v>
      </c>
      <c r="L61" s="198" t="e">
        <f t="shared" si="43"/>
        <v>#VALUE!</v>
      </c>
      <c r="M61" s="214"/>
    </row>
    <row r="62" spans="1:44" hidden="1" outlineLevel="1">
      <c r="B62" s="195" t="s">
        <v>73</v>
      </c>
      <c r="C62" s="198" t="e">
        <f t="shared" si="46"/>
        <v>#VALUE!</v>
      </c>
      <c r="D62" s="198" t="e">
        <f t="shared" si="46"/>
        <v>#VALUE!</v>
      </c>
      <c r="E62" s="198" t="e">
        <f t="shared" si="46"/>
        <v>#VALUE!</v>
      </c>
      <c r="F62" s="198" t="e">
        <f t="shared" si="46"/>
        <v>#VALUE!</v>
      </c>
      <c r="G62" s="198" t="e">
        <f t="shared" si="46"/>
        <v>#VALUE!</v>
      </c>
      <c r="H62" s="198" t="e">
        <f t="shared" si="46"/>
        <v>#VALUE!</v>
      </c>
      <c r="I62" s="198" t="e">
        <f t="shared" si="46"/>
        <v>#VALUE!</v>
      </c>
      <c r="J62" s="198" t="e">
        <f t="shared" si="46"/>
        <v>#VALUE!</v>
      </c>
      <c r="K62" s="198" t="e">
        <f t="shared" si="46"/>
        <v>#VALUE!</v>
      </c>
      <c r="L62" s="198" t="e">
        <f t="shared" si="43"/>
        <v>#VALUE!</v>
      </c>
      <c r="M62" s="214"/>
    </row>
    <row r="63" spans="1:44" hidden="1" outlineLevel="1">
      <c r="B63" s="195" t="s">
        <v>74</v>
      </c>
      <c r="C63" s="198" t="e">
        <f t="shared" si="46"/>
        <v>#VALUE!</v>
      </c>
      <c r="D63" s="198" t="e">
        <f t="shared" si="46"/>
        <v>#VALUE!</v>
      </c>
      <c r="E63" s="198" t="e">
        <f t="shared" si="46"/>
        <v>#VALUE!</v>
      </c>
      <c r="F63" s="198" t="e">
        <f t="shared" si="46"/>
        <v>#VALUE!</v>
      </c>
      <c r="G63" s="198" t="e">
        <f t="shared" si="46"/>
        <v>#VALUE!</v>
      </c>
      <c r="H63" s="198" t="e">
        <f t="shared" si="46"/>
        <v>#VALUE!</v>
      </c>
      <c r="I63" s="198" t="e">
        <f t="shared" si="46"/>
        <v>#VALUE!</v>
      </c>
      <c r="J63" s="198" t="e">
        <f t="shared" si="46"/>
        <v>#VALUE!</v>
      </c>
      <c r="K63" s="198" t="e">
        <f t="shared" si="46"/>
        <v>#VALUE!</v>
      </c>
      <c r="L63" s="198" t="e">
        <f t="shared" si="43"/>
        <v>#VALUE!</v>
      </c>
      <c r="M63" s="214"/>
    </row>
    <row r="64" spans="1:44" hidden="1" outlineLevel="1">
      <c r="B64" s="195" t="s">
        <v>76</v>
      </c>
      <c r="C64" s="198" t="e">
        <f t="shared" si="46"/>
        <v>#VALUE!</v>
      </c>
      <c r="D64" s="198" t="e">
        <f t="shared" si="46"/>
        <v>#VALUE!</v>
      </c>
      <c r="E64" s="198" t="e">
        <f t="shared" si="46"/>
        <v>#VALUE!</v>
      </c>
      <c r="F64" s="198" t="e">
        <f t="shared" si="46"/>
        <v>#VALUE!</v>
      </c>
      <c r="G64" s="198" t="e">
        <f t="shared" si="46"/>
        <v>#VALUE!</v>
      </c>
      <c r="H64" s="198" t="e">
        <f t="shared" si="46"/>
        <v>#VALUE!</v>
      </c>
      <c r="I64" s="198" t="e">
        <f t="shared" si="46"/>
        <v>#VALUE!</v>
      </c>
      <c r="J64" s="198" t="e">
        <f t="shared" si="46"/>
        <v>#VALUE!</v>
      </c>
      <c r="K64" s="198" t="e">
        <f t="shared" si="46"/>
        <v>#VALUE!</v>
      </c>
      <c r="L64" s="198" t="e">
        <f t="shared" si="43"/>
        <v>#VALUE!</v>
      </c>
      <c r="M64" s="214"/>
    </row>
    <row r="65" spans="1:13" hidden="1" outlineLevel="1">
      <c r="B65" s="195" t="s">
        <v>78</v>
      </c>
      <c r="C65" s="198" t="e">
        <f t="shared" si="46"/>
        <v>#VALUE!</v>
      </c>
      <c r="D65" s="198" t="e">
        <f t="shared" si="46"/>
        <v>#VALUE!</v>
      </c>
      <c r="E65" s="198" t="e">
        <f t="shared" si="46"/>
        <v>#VALUE!</v>
      </c>
      <c r="F65" s="198" t="e">
        <f t="shared" si="46"/>
        <v>#VALUE!</v>
      </c>
      <c r="G65" s="198" t="e">
        <f t="shared" si="46"/>
        <v>#VALUE!</v>
      </c>
      <c r="H65" s="198" t="e">
        <f t="shared" si="46"/>
        <v>#VALUE!</v>
      </c>
      <c r="I65" s="198" t="e">
        <f t="shared" si="46"/>
        <v>#VALUE!</v>
      </c>
      <c r="J65" s="198" t="e">
        <f t="shared" si="46"/>
        <v>#VALUE!</v>
      </c>
      <c r="K65" s="198" t="e">
        <f t="shared" si="46"/>
        <v>#VALUE!</v>
      </c>
      <c r="L65" s="198" t="e">
        <f t="shared" si="43"/>
        <v>#VALUE!</v>
      </c>
      <c r="M65" s="214"/>
    </row>
    <row r="66" spans="1:13" hidden="1" outlineLevel="1">
      <c r="B66" s="195" t="s">
        <v>77</v>
      </c>
      <c r="C66" s="198" t="e">
        <f t="shared" si="46"/>
        <v>#VALUE!</v>
      </c>
      <c r="D66" s="198" t="e">
        <f t="shared" si="46"/>
        <v>#VALUE!</v>
      </c>
      <c r="E66" s="198" t="e">
        <f t="shared" si="46"/>
        <v>#VALUE!</v>
      </c>
      <c r="F66" s="198" t="e">
        <f t="shared" si="46"/>
        <v>#VALUE!</v>
      </c>
      <c r="G66" s="198" t="e">
        <f t="shared" si="46"/>
        <v>#VALUE!</v>
      </c>
      <c r="H66" s="198" t="e">
        <f t="shared" si="46"/>
        <v>#VALUE!</v>
      </c>
      <c r="I66" s="198" t="e">
        <f t="shared" si="46"/>
        <v>#VALUE!</v>
      </c>
      <c r="J66" s="198" t="e">
        <f t="shared" si="46"/>
        <v>#VALUE!</v>
      </c>
      <c r="K66" s="198" t="e">
        <f t="shared" si="46"/>
        <v>#VALUE!</v>
      </c>
      <c r="L66" s="198" t="e">
        <f t="shared" si="43"/>
        <v>#VALUE!</v>
      </c>
      <c r="M66" s="214"/>
    </row>
    <row r="67" spans="1:13" hidden="1" outlineLevel="1">
      <c r="B67" s="195" t="s">
        <v>75</v>
      </c>
      <c r="C67" s="198" t="e">
        <f t="shared" si="46"/>
        <v>#VALUE!</v>
      </c>
      <c r="D67" s="198" t="e">
        <f t="shared" si="46"/>
        <v>#VALUE!</v>
      </c>
      <c r="E67" s="198" t="e">
        <f t="shared" si="46"/>
        <v>#VALUE!</v>
      </c>
      <c r="F67" s="198" t="e">
        <f t="shared" si="46"/>
        <v>#VALUE!</v>
      </c>
      <c r="G67" s="198" t="e">
        <f t="shared" si="46"/>
        <v>#VALUE!</v>
      </c>
      <c r="H67" s="198" t="e">
        <f t="shared" si="46"/>
        <v>#VALUE!</v>
      </c>
      <c r="I67" s="198" t="e">
        <f t="shared" si="46"/>
        <v>#VALUE!</v>
      </c>
      <c r="J67" s="198" t="e">
        <f t="shared" si="46"/>
        <v>#VALUE!</v>
      </c>
      <c r="K67" s="198" t="e">
        <f t="shared" si="46"/>
        <v>#VALUE!</v>
      </c>
      <c r="L67" s="198" t="e">
        <f t="shared" si="43"/>
        <v>#VALUE!</v>
      </c>
      <c r="M67" s="214"/>
    </row>
    <row r="68" spans="1:13" hidden="1" outlineLevel="1">
      <c r="B68" s="195" t="s">
        <v>90</v>
      </c>
      <c r="C68" s="198" t="e">
        <f t="shared" ref="C68:K70" si="47">C17-C44</f>
        <v>#VALUE!</v>
      </c>
      <c r="D68" s="198" t="e">
        <f t="shared" si="47"/>
        <v>#VALUE!</v>
      </c>
      <c r="E68" s="198" t="e">
        <f t="shared" si="47"/>
        <v>#VALUE!</v>
      </c>
      <c r="F68" s="198" t="e">
        <f t="shared" si="47"/>
        <v>#VALUE!</v>
      </c>
      <c r="G68" s="198" t="e">
        <f t="shared" si="47"/>
        <v>#VALUE!</v>
      </c>
      <c r="H68" s="198" t="e">
        <f t="shared" si="47"/>
        <v>#VALUE!</v>
      </c>
      <c r="I68" s="198" t="e">
        <f t="shared" si="47"/>
        <v>#VALUE!</v>
      </c>
      <c r="J68" s="198" t="e">
        <f t="shared" si="47"/>
        <v>#VALUE!</v>
      </c>
      <c r="K68" s="198" t="e">
        <f t="shared" si="47"/>
        <v>#VALUE!</v>
      </c>
      <c r="L68" s="198" t="e">
        <f t="shared" si="43"/>
        <v>#VALUE!</v>
      </c>
      <c r="M68" s="214"/>
    </row>
    <row r="69" spans="1:13" hidden="1" outlineLevel="1">
      <c r="B69" s="195" t="s">
        <v>91</v>
      </c>
      <c r="C69" s="198" t="e">
        <f t="shared" si="47"/>
        <v>#VALUE!</v>
      </c>
      <c r="D69" s="198" t="e">
        <f t="shared" si="47"/>
        <v>#VALUE!</v>
      </c>
      <c r="E69" s="198" t="e">
        <f t="shared" si="47"/>
        <v>#VALUE!</v>
      </c>
      <c r="F69" s="198" t="e">
        <f t="shared" si="47"/>
        <v>#VALUE!</v>
      </c>
      <c r="G69" s="198" t="e">
        <f t="shared" si="47"/>
        <v>#VALUE!</v>
      </c>
      <c r="H69" s="198" t="e">
        <f t="shared" si="47"/>
        <v>#VALUE!</v>
      </c>
      <c r="I69" s="198" t="e">
        <f t="shared" si="47"/>
        <v>#VALUE!</v>
      </c>
      <c r="J69" s="198" t="e">
        <f t="shared" si="47"/>
        <v>#VALUE!</v>
      </c>
      <c r="K69" s="198" t="e">
        <f t="shared" si="47"/>
        <v>#VALUE!</v>
      </c>
      <c r="L69" s="198" t="e">
        <f t="shared" si="43"/>
        <v>#VALUE!</v>
      </c>
      <c r="M69" s="214"/>
    </row>
    <row r="70" spans="1:13" hidden="1" outlineLevel="1">
      <c r="B70" s="195" t="s">
        <v>92</v>
      </c>
      <c r="C70" s="198" t="e">
        <f t="shared" si="47"/>
        <v>#VALUE!</v>
      </c>
      <c r="D70" s="198" t="e">
        <f t="shared" si="47"/>
        <v>#VALUE!</v>
      </c>
      <c r="E70" s="198" t="e">
        <f t="shared" si="47"/>
        <v>#VALUE!</v>
      </c>
      <c r="F70" s="198" t="e">
        <f t="shared" si="47"/>
        <v>#VALUE!</v>
      </c>
      <c r="G70" s="198" t="e">
        <f t="shared" si="47"/>
        <v>#VALUE!</v>
      </c>
      <c r="H70" s="198" t="e">
        <f t="shared" si="47"/>
        <v>#VALUE!</v>
      </c>
      <c r="I70" s="198" t="e">
        <f t="shared" si="47"/>
        <v>#VALUE!</v>
      </c>
      <c r="J70" s="198" t="e">
        <f t="shared" si="47"/>
        <v>#VALUE!</v>
      </c>
      <c r="K70" s="198" t="e">
        <f t="shared" si="47"/>
        <v>#VALUE!</v>
      </c>
      <c r="L70" s="198" t="e">
        <f t="shared" si="43"/>
        <v>#VALUE!</v>
      </c>
      <c r="M70" s="214"/>
    </row>
    <row r="71" spans="1:13" hidden="1" outlineLevel="1">
      <c r="B71" s="200" t="s">
        <v>65</v>
      </c>
      <c r="C71" s="201" t="e">
        <f>SUM(C54:C70)</f>
        <v>#VALUE!</v>
      </c>
      <c r="D71" s="201" t="e">
        <f t="shared" ref="D71:K71" si="48">SUM(D54:D70)</f>
        <v>#VALUE!</v>
      </c>
      <c r="E71" s="201" t="e">
        <f t="shared" si="48"/>
        <v>#VALUE!</v>
      </c>
      <c r="F71" s="201" t="e">
        <f t="shared" si="48"/>
        <v>#VALUE!</v>
      </c>
      <c r="G71" s="201" t="e">
        <f t="shared" si="48"/>
        <v>#VALUE!</v>
      </c>
      <c r="H71" s="201" t="e">
        <f t="shared" si="48"/>
        <v>#VALUE!</v>
      </c>
      <c r="I71" s="201" t="e">
        <f t="shared" si="48"/>
        <v>#VALUE!</v>
      </c>
      <c r="J71" s="201" t="e">
        <f t="shared" si="48"/>
        <v>#VALUE!</v>
      </c>
      <c r="K71" s="201" t="e">
        <f t="shared" si="48"/>
        <v>#VALUE!</v>
      </c>
      <c r="L71" s="201" t="e">
        <f>SUM(L54:L70)</f>
        <v>#VALUE!</v>
      </c>
      <c r="M71" s="229"/>
    </row>
    <row r="72" spans="1:13" hidden="1" outlineLevel="1"/>
    <row r="73" spans="1:13" hidden="1" outlineLevel="1">
      <c r="B73" s="203" t="s">
        <v>80</v>
      </c>
      <c r="C73" s="204" t="e">
        <f>C71/$L71</f>
        <v>#VALUE!</v>
      </c>
      <c r="D73" s="204" t="e">
        <f t="shared" ref="D73:L73" si="49">D71/$L71</f>
        <v>#VALUE!</v>
      </c>
      <c r="E73" s="204" t="e">
        <f>E71/$L71</f>
        <v>#VALUE!</v>
      </c>
      <c r="F73" s="204" t="e">
        <f t="shared" si="49"/>
        <v>#VALUE!</v>
      </c>
      <c r="G73" s="204" t="e">
        <f t="shared" si="49"/>
        <v>#VALUE!</v>
      </c>
      <c r="H73" s="204" t="e">
        <f t="shared" si="49"/>
        <v>#VALUE!</v>
      </c>
      <c r="I73" s="204" t="e">
        <f t="shared" si="49"/>
        <v>#VALUE!</v>
      </c>
      <c r="J73" s="204" t="e">
        <f t="shared" si="49"/>
        <v>#VALUE!</v>
      </c>
      <c r="K73" s="204" t="e">
        <f t="shared" si="49"/>
        <v>#VALUE!</v>
      </c>
      <c r="L73" s="204" t="e">
        <f t="shared" si="49"/>
        <v>#VALUE!</v>
      </c>
      <c r="M73" s="231"/>
    </row>
    <row r="74" spans="1:13" hidden="1" outlineLevel="1">
      <c r="B74" s="203" t="s">
        <v>93</v>
      </c>
      <c r="C74" s="205" t="e">
        <f>SUM(C63:C67,C61)</f>
        <v>#VALUE!</v>
      </c>
      <c r="D74" s="205" t="e">
        <f>SUM(D63:D67,D61)</f>
        <v>#VALUE!</v>
      </c>
      <c r="E74" s="205" t="e">
        <f t="shared" ref="E74:K74" si="50">SUM(E63:E67,E61)</f>
        <v>#VALUE!</v>
      </c>
      <c r="F74" s="205" t="e">
        <f t="shared" si="50"/>
        <v>#VALUE!</v>
      </c>
      <c r="G74" s="205" t="e">
        <f t="shared" si="50"/>
        <v>#VALUE!</v>
      </c>
      <c r="H74" s="205" t="e">
        <f t="shared" si="50"/>
        <v>#VALUE!</v>
      </c>
      <c r="I74" s="205" t="e">
        <f t="shared" si="50"/>
        <v>#VALUE!</v>
      </c>
      <c r="J74" s="205" t="e">
        <f t="shared" si="50"/>
        <v>#VALUE!</v>
      </c>
      <c r="K74" s="205" t="e">
        <f t="shared" si="50"/>
        <v>#VALUE!</v>
      </c>
      <c r="L74" s="205" t="e">
        <f>SUM(L63:L67,L61)</f>
        <v>#VALUE!</v>
      </c>
      <c r="M74" s="230"/>
    </row>
    <row r="75" spans="1:13" hidden="1" outlineLevel="1"/>
    <row r="76" spans="1:13" ht="21" hidden="1" outlineLevel="1">
      <c r="A76" s="225" t="s">
        <v>104</v>
      </c>
    </row>
    <row r="77" spans="1:13" hidden="1" outlineLevel="1">
      <c r="B77" s="196" t="s">
        <v>57</v>
      </c>
      <c r="C77" s="196" t="s">
        <v>9</v>
      </c>
      <c r="D77" s="197" t="s">
        <v>58</v>
      </c>
      <c r="E77" s="196" t="s">
        <v>1</v>
      </c>
      <c r="F77" s="197" t="s">
        <v>59</v>
      </c>
      <c r="G77" s="196" t="s">
        <v>60</v>
      </c>
      <c r="H77" s="196" t="s">
        <v>61</v>
      </c>
      <c r="I77" s="196" t="s">
        <v>62</v>
      </c>
      <c r="J77" s="196" t="s">
        <v>63</v>
      </c>
      <c r="K77" s="196" t="s">
        <v>64</v>
      </c>
      <c r="L77" s="196" t="s">
        <v>65</v>
      </c>
      <c r="M77" s="228"/>
    </row>
    <row r="78" spans="1:13" hidden="1" outlineLevel="1">
      <c r="B78" s="195" t="s">
        <v>66</v>
      </c>
      <c r="C78" s="206">
        <f t="shared" ref="C78:L80" si="51">IFERROR(C54/C27,0)</f>
        <v>0</v>
      </c>
      <c r="D78" s="206">
        <f t="shared" si="51"/>
        <v>0</v>
      </c>
      <c r="E78" s="206">
        <f t="shared" si="51"/>
        <v>0</v>
      </c>
      <c r="F78" s="206">
        <f t="shared" si="51"/>
        <v>0</v>
      </c>
      <c r="G78" s="206">
        <f t="shared" si="51"/>
        <v>0</v>
      </c>
      <c r="H78" s="206">
        <f t="shared" si="51"/>
        <v>0</v>
      </c>
      <c r="I78" s="206">
        <f t="shared" si="51"/>
        <v>0</v>
      </c>
      <c r="J78" s="206">
        <f t="shared" si="51"/>
        <v>0</v>
      </c>
      <c r="K78" s="206">
        <f t="shared" si="51"/>
        <v>0</v>
      </c>
      <c r="L78" s="206">
        <f t="shared" si="51"/>
        <v>0</v>
      </c>
      <c r="M78" s="238"/>
    </row>
    <row r="79" spans="1:13" hidden="1" outlineLevel="1">
      <c r="B79" s="195" t="s">
        <v>67</v>
      </c>
      <c r="C79" s="206">
        <f t="shared" si="51"/>
        <v>0</v>
      </c>
      <c r="D79" s="206">
        <f t="shared" si="51"/>
        <v>0</v>
      </c>
      <c r="E79" s="206">
        <f t="shared" si="51"/>
        <v>0</v>
      </c>
      <c r="F79" s="206">
        <f t="shared" si="51"/>
        <v>0</v>
      </c>
      <c r="G79" s="206">
        <f t="shared" si="51"/>
        <v>0</v>
      </c>
      <c r="H79" s="206">
        <f t="shared" si="51"/>
        <v>0</v>
      </c>
      <c r="I79" s="206">
        <f t="shared" si="51"/>
        <v>0</v>
      </c>
      <c r="J79" s="206">
        <f t="shared" si="51"/>
        <v>0</v>
      </c>
      <c r="K79" s="206">
        <f t="shared" si="51"/>
        <v>0</v>
      </c>
      <c r="L79" s="206">
        <f t="shared" si="51"/>
        <v>0</v>
      </c>
      <c r="M79" s="238"/>
    </row>
    <row r="80" spans="1:13" hidden="1" outlineLevel="1">
      <c r="B80" s="195" t="s">
        <v>68</v>
      </c>
      <c r="C80" s="206">
        <f t="shared" si="51"/>
        <v>0</v>
      </c>
      <c r="D80" s="206">
        <f t="shared" si="51"/>
        <v>0</v>
      </c>
      <c r="E80" s="206">
        <f t="shared" si="51"/>
        <v>0</v>
      </c>
      <c r="F80" s="206">
        <f t="shared" si="51"/>
        <v>0</v>
      </c>
      <c r="G80" s="206">
        <f t="shared" si="51"/>
        <v>0</v>
      </c>
      <c r="H80" s="206">
        <f t="shared" si="51"/>
        <v>0</v>
      </c>
      <c r="I80" s="206">
        <f t="shared" si="51"/>
        <v>0</v>
      </c>
      <c r="J80" s="206">
        <f t="shared" si="51"/>
        <v>0</v>
      </c>
      <c r="K80" s="206">
        <f t="shared" si="51"/>
        <v>0</v>
      </c>
      <c r="L80" s="206">
        <f t="shared" si="51"/>
        <v>0</v>
      </c>
      <c r="M80" s="238"/>
    </row>
    <row r="81" spans="2:13" hidden="1" outlineLevel="1">
      <c r="B81" s="195" t="s">
        <v>69</v>
      </c>
      <c r="C81" s="206">
        <f t="shared" ref="C81:L82" si="52">IFERROR(C57/C31,0)</f>
        <v>0</v>
      </c>
      <c r="D81" s="206">
        <f t="shared" si="52"/>
        <v>0</v>
      </c>
      <c r="E81" s="206">
        <f t="shared" si="52"/>
        <v>0</v>
      </c>
      <c r="F81" s="206">
        <f t="shared" si="52"/>
        <v>0</v>
      </c>
      <c r="G81" s="206">
        <f t="shared" si="52"/>
        <v>0</v>
      </c>
      <c r="H81" s="206">
        <f t="shared" si="52"/>
        <v>0</v>
      </c>
      <c r="I81" s="206">
        <f t="shared" si="52"/>
        <v>0</v>
      </c>
      <c r="J81" s="206">
        <f t="shared" si="52"/>
        <v>0</v>
      </c>
      <c r="K81" s="206">
        <f t="shared" si="52"/>
        <v>0</v>
      </c>
      <c r="L81" s="206">
        <f t="shared" si="52"/>
        <v>0</v>
      </c>
      <c r="M81" s="238"/>
    </row>
    <row r="82" spans="2:13" hidden="1" outlineLevel="1">
      <c r="B82" s="195" t="s">
        <v>70</v>
      </c>
      <c r="C82" s="206">
        <f t="shared" si="52"/>
        <v>0</v>
      </c>
      <c r="D82" s="206">
        <f t="shared" si="52"/>
        <v>0</v>
      </c>
      <c r="E82" s="206">
        <f t="shared" si="52"/>
        <v>0</v>
      </c>
      <c r="F82" s="206">
        <f t="shared" si="52"/>
        <v>0</v>
      </c>
      <c r="G82" s="206">
        <f t="shared" si="52"/>
        <v>0</v>
      </c>
      <c r="H82" s="206">
        <f t="shared" si="52"/>
        <v>0</v>
      </c>
      <c r="I82" s="206">
        <f t="shared" si="52"/>
        <v>0</v>
      </c>
      <c r="J82" s="206">
        <f t="shared" si="52"/>
        <v>0</v>
      </c>
      <c r="K82" s="206">
        <f t="shared" si="52"/>
        <v>0</v>
      </c>
      <c r="L82" s="206">
        <f t="shared" si="52"/>
        <v>0</v>
      </c>
      <c r="M82" s="238"/>
    </row>
    <row r="83" spans="2:13" hidden="1" outlineLevel="1">
      <c r="B83" s="195" t="s">
        <v>4</v>
      </c>
      <c r="C83" s="206">
        <f t="shared" ref="C83:L91" si="53">IFERROR(C59/C34,0)</f>
        <v>0</v>
      </c>
      <c r="D83" s="206">
        <f t="shared" si="53"/>
        <v>0</v>
      </c>
      <c r="E83" s="206">
        <f t="shared" si="53"/>
        <v>0</v>
      </c>
      <c r="F83" s="206">
        <f t="shared" si="53"/>
        <v>0</v>
      </c>
      <c r="G83" s="206">
        <f t="shared" si="53"/>
        <v>0</v>
      </c>
      <c r="H83" s="206">
        <f t="shared" si="53"/>
        <v>0</v>
      </c>
      <c r="I83" s="206">
        <f t="shared" si="53"/>
        <v>0</v>
      </c>
      <c r="J83" s="206">
        <f t="shared" si="53"/>
        <v>0</v>
      </c>
      <c r="K83" s="206">
        <f t="shared" si="53"/>
        <v>0</v>
      </c>
      <c r="L83" s="206">
        <f t="shared" si="53"/>
        <v>0</v>
      </c>
      <c r="M83" s="238"/>
    </row>
    <row r="84" spans="2:13" hidden="1" outlineLevel="1">
      <c r="B84" s="195" t="s">
        <v>71</v>
      </c>
      <c r="C84" s="206">
        <f t="shared" si="53"/>
        <v>0</v>
      </c>
      <c r="D84" s="206">
        <f t="shared" si="53"/>
        <v>0</v>
      </c>
      <c r="E84" s="206">
        <f t="shared" si="53"/>
        <v>0</v>
      </c>
      <c r="F84" s="206">
        <f t="shared" si="53"/>
        <v>0</v>
      </c>
      <c r="G84" s="206">
        <f t="shared" si="53"/>
        <v>0</v>
      </c>
      <c r="H84" s="206">
        <f t="shared" si="53"/>
        <v>0</v>
      </c>
      <c r="I84" s="206">
        <f t="shared" si="53"/>
        <v>0</v>
      </c>
      <c r="J84" s="206">
        <f t="shared" si="53"/>
        <v>0</v>
      </c>
      <c r="K84" s="206">
        <f t="shared" si="53"/>
        <v>0</v>
      </c>
      <c r="L84" s="206">
        <f t="shared" si="53"/>
        <v>0</v>
      </c>
      <c r="M84" s="238"/>
    </row>
    <row r="85" spans="2:13" hidden="1" outlineLevel="1">
      <c r="B85" s="195" t="s">
        <v>72</v>
      </c>
      <c r="C85" s="206">
        <f t="shared" si="53"/>
        <v>0</v>
      </c>
      <c r="D85" s="206">
        <f t="shared" si="53"/>
        <v>0</v>
      </c>
      <c r="E85" s="206">
        <f t="shared" si="53"/>
        <v>0</v>
      </c>
      <c r="F85" s="206">
        <f t="shared" si="53"/>
        <v>0</v>
      </c>
      <c r="G85" s="206">
        <f t="shared" si="53"/>
        <v>0</v>
      </c>
      <c r="H85" s="206">
        <f t="shared" si="53"/>
        <v>0</v>
      </c>
      <c r="I85" s="206">
        <f t="shared" si="53"/>
        <v>0</v>
      </c>
      <c r="J85" s="206">
        <f t="shared" si="53"/>
        <v>0</v>
      </c>
      <c r="K85" s="206">
        <f t="shared" si="53"/>
        <v>0</v>
      </c>
      <c r="L85" s="206">
        <f t="shared" si="53"/>
        <v>0</v>
      </c>
      <c r="M85" s="238"/>
    </row>
    <row r="86" spans="2:13" hidden="1" outlineLevel="1">
      <c r="B86" s="195" t="s">
        <v>73</v>
      </c>
      <c r="C86" s="206">
        <f t="shared" si="53"/>
        <v>0</v>
      </c>
      <c r="D86" s="206">
        <f t="shared" si="53"/>
        <v>0</v>
      </c>
      <c r="E86" s="206">
        <f t="shared" si="53"/>
        <v>0</v>
      </c>
      <c r="F86" s="206">
        <f t="shared" si="53"/>
        <v>0</v>
      </c>
      <c r="G86" s="206">
        <f t="shared" si="53"/>
        <v>0</v>
      </c>
      <c r="H86" s="206">
        <f t="shared" si="53"/>
        <v>0</v>
      </c>
      <c r="I86" s="206">
        <f t="shared" si="53"/>
        <v>0</v>
      </c>
      <c r="J86" s="206">
        <f t="shared" si="53"/>
        <v>0</v>
      </c>
      <c r="K86" s="206">
        <f t="shared" si="53"/>
        <v>0</v>
      </c>
      <c r="L86" s="206">
        <f t="shared" si="53"/>
        <v>0</v>
      </c>
      <c r="M86" s="238"/>
    </row>
    <row r="87" spans="2:13" hidden="1" outlineLevel="1">
      <c r="B87" s="195" t="s">
        <v>74</v>
      </c>
      <c r="C87" s="206">
        <f t="shared" si="53"/>
        <v>0</v>
      </c>
      <c r="D87" s="206">
        <f t="shared" si="53"/>
        <v>0</v>
      </c>
      <c r="E87" s="206">
        <f t="shared" si="53"/>
        <v>0</v>
      </c>
      <c r="F87" s="206">
        <f t="shared" si="53"/>
        <v>0</v>
      </c>
      <c r="G87" s="206">
        <f t="shared" si="53"/>
        <v>0</v>
      </c>
      <c r="H87" s="206">
        <f t="shared" si="53"/>
        <v>0</v>
      </c>
      <c r="I87" s="206">
        <f t="shared" si="53"/>
        <v>0</v>
      </c>
      <c r="J87" s="206">
        <f t="shared" si="53"/>
        <v>0</v>
      </c>
      <c r="K87" s="206">
        <f t="shared" si="53"/>
        <v>0</v>
      </c>
      <c r="L87" s="206">
        <f t="shared" si="53"/>
        <v>0</v>
      </c>
      <c r="M87" s="238"/>
    </row>
    <row r="88" spans="2:13" hidden="1" outlineLevel="1">
      <c r="B88" s="195" t="s">
        <v>76</v>
      </c>
      <c r="C88" s="206">
        <f t="shared" si="53"/>
        <v>0</v>
      </c>
      <c r="D88" s="206">
        <f t="shared" si="53"/>
        <v>0</v>
      </c>
      <c r="E88" s="206">
        <f t="shared" si="53"/>
        <v>0</v>
      </c>
      <c r="F88" s="206">
        <f t="shared" si="53"/>
        <v>0</v>
      </c>
      <c r="G88" s="206">
        <f t="shared" si="53"/>
        <v>0</v>
      </c>
      <c r="H88" s="206">
        <f t="shared" si="53"/>
        <v>0</v>
      </c>
      <c r="I88" s="206">
        <f t="shared" si="53"/>
        <v>0</v>
      </c>
      <c r="J88" s="206">
        <f t="shared" si="53"/>
        <v>0</v>
      </c>
      <c r="K88" s="206">
        <f t="shared" si="53"/>
        <v>0</v>
      </c>
      <c r="L88" s="206">
        <f t="shared" si="53"/>
        <v>0</v>
      </c>
      <c r="M88" s="238"/>
    </row>
    <row r="89" spans="2:13" hidden="1" outlineLevel="1">
      <c r="B89" s="195" t="s">
        <v>78</v>
      </c>
      <c r="C89" s="206">
        <f t="shared" si="53"/>
        <v>0</v>
      </c>
      <c r="D89" s="206">
        <f t="shared" si="53"/>
        <v>0</v>
      </c>
      <c r="E89" s="206">
        <f t="shared" si="53"/>
        <v>0</v>
      </c>
      <c r="F89" s="206">
        <f t="shared" si="53"/>
        <v>0</v>
      </c>
      <c r="G89" s="206">
        <f t="shared" si="53"/>
        <v>0</v>
      </c>
      <c r="H89" s="206">
        <f t="shared" si="53"/>
        <v>0</v>
      </c>
      <c r="I89" s="206">
        <f t="shared" si="53"/>
        <v>0</v>
      </c>
      <c r="J89" s="206">
        <f t="shared" si="53"/>
        <v>0</v>
      </c>
      <c r="K89" s="206">
        <f t="shared" si="53"/>
        <v>0</v>
      </c>
      <c r="L89" s="206">
        <f t="shared" si="53"/>
        <v>0</v>
      </c>
      <c r="M89" s="238"/>
    </row>
    <row r="90" spans="2:13" hidden="1" outlineLevel="1">
      <c r="B90" s="195" t="s">
        <v>77</v>
      </c>
      <c r="C90" s="206">
        <f t="shared" si="53"/>
        <v>0</v>
      </c>
      <c r="D90" s="206">
        <f t="shared" si="53"/>
        <v>0</v>
      </c>
      <c r="E90" s="206">
        <f t="shared" si="53"/>
        <v>0</v>
      </c>
      <c r="F90" s="206">
        <f t="shared" si="53"/>
        <v>0</v>
      </c>
      <c r="G90" s="206">
        <f t="shared" si="53"/>
        <v>0</v>
      </c>
      <c r="H90" s="206">
        <f t="shared" si="53"/>
        <v>0</v>
      </c>
      <c r="I90" s="206">
        <f t="shared" si="53"/>
        <v>0</v>
      </c>
      <c r="J90" s="206">
        <f t="shared" si="53"/>
        <v>0</v>
      </c>
      <c r="K90" s="206">
        <f t="shared" si="53"/>
        <v>0</v>
      </c>
      <c r="L90" s="206">
        <f t="shared" si="53"/>
        <v>0</v>
      </c>
      <c r="M90" s="238"/>
    </row>
    <row r="91" spans="2:13" hidden="1" outlineLevel="1">
      <c r="B91" s="195" t="s">
        <v>75</v>
      </c>
      <c r="C91" s="206">
        <f t="shared" si="53"/>
        <v>0</v>
      </c>
      <c r="D91" s="206">
        <f t="shared" si="53"/>
        <v>0</v>
      </c>
      <c r="E91" s="206">
        <f t="shared" si="53"/>
        <v>0</v>
      </c>
      <c r="F91" s="206">
        <f t="shared" si="53"/>
        <v>0</v>
      </c>
      <c r="G91" s="206">
        <f t="shared" si="53"/>
        <v>0</v>
      </c>
      <c r="H91" s="206">
        <f t="shared" si="53"/>
        <v>0</v>
      </c>
      <c r="I91" s="206">
        <f t="shared" si="53"/>
        <v>0</v>
      </c>
      <c r="J91" s="206">
        <f t="shared" si="53"/>
        <v>0</v>
      </c>
      <c r="K91" s="206">
        <f t="shared" si="53"/>
        <v>0</v>
      </c>
      <c r="L91" s="206">
        <f t="shared" si="53"/>
        <v>0</v>
      </c>
      <c r="M91" s="238"/>
    </row>
    <row r="92" spans="2:13" hidden="1" outlineLevel="1">
      <c r="B92" s="195" t="s">
        <v>90</v>
      </c>
      <c r="C92" s="206">
        <f t="shared" ref="C92:L94" si="54">IFERROR(C68/C44,0)</f>
        <v>0</v>
      </c>
      <c r="D92" s="206">
        <f t="shared" si="54"/>
        <v>0</v>
      </c>
      <c r="E92" s="206">
        <f t="shared" si="54"/>
        <v>0</v>
      </c>
      <c r="F92" s="206">
        <f t="shared" si="54"/>
        <v>0</v>
      </c>
      <c r="G92" s="206">
        <f t="shared" si="54"/>
        <v>0</v>
      </c>
      <c r="H92" s="206">
        <f t="shared" si="54"/>
        <v>0</v>
      </c>
      <c r="I92" s="206">
        <f t="shared" si="54"/>
        <v>0</v>
      </c>
      <c r="J92" s="206">
        <f t="shared" si="54"/>
        <v>0</v>
      </c>
      <c r="K92" s="206">
        <f t="shared" si="54"/>
        <v>0</v>
      </c>
      <c r="L92" s="206">
        <f t="shared" si="54"/>
        <v>0</v>
      </c>
      <c r="M92" s="238"/>
    </row>
    <row r="93" spans="2:13" hidden="1" outlineLevel="1">
      <c r="B93" s="195" t="s">
        <v>91</v>
      </c>
      <c r="C93" s="206">
        <f t="shared" si="54"/>
        <v>0</v>
      </c>
      <c r="D93" s="206">
        <f t="shared" si="54"/>
        <v>0</v>
      </c>
      <c r="E93" s="206">
        <f t="shared" si="54"/>
        <v>0</v>
      </c>
      <c r="F93" s="206">
        <f t="shared" si="54"/>
        <v>0</v>
      </c>
      <c r="G93" s="206">
        <f t="shared" si="54"/>
        <v>0</v>
      </c>
      <c r="H93" s="206">
        <f t="shared" si="54"/>
        <v>0</v>
      </c>
      <c r="I93" s="206">
        <f t="shared" si="54"/>
        <v>0</v>
      </c>
      <c r="J93" s="206">
        <f t="shared" si="54"/>
        <v>0</v>
      </c>
      <c r="K93" s="206">
        <f t="shared" si="54"/>
        <v>0</v>
      </c>
      <c r="L93" s="206">
        <f t="shared" si="54"/>
        <v>0</v>
      </c>
      <c r="M93" s="238"/>
    </row>
    <row r="94" spans="2:13" hidden="1" outlineLevel="1">
      <c r="B94" s="195" t="s">
        <v>92</v>
      </c>
      <c r="C94" s="206">
        <f t="shared" si="54"/>
        <v>0</v>
      </c>
      <c r="D94" s="206">
        <f t="shared" si="54"/>
        <v>0</v>
      </c>
      <c r="E94" s="206">
        <f t="shared" si="54"/>
        <v>0</v>
      </c>
      <c r="F94" s="206">
        <f t="shared" si="54"/>
        <v>0</v>
      </c>
      <c r="G94" s="206">
        <f t="shared" si="54"/>
        <v>0</v>
      </c>
      <c r="H94" s="206">
        <f t="shared" si="54"/>
        <v>0</v>
      </c>
      <c r="I94" s="206">
        <f t="shared" si="54"/>
        <v>0</v>
      </c>
      <c r="J94" s="206">
        <f t="shared" si="54"/>
        <v>0</v>
      </c>
      <c r="K94" s="206">
        <f t="shared" si="54"/>
        <v>0</v>
      </c>
      <c r="L94" s="206">
        <f t="shared" si="54"/>
        <v>0</v>
      </c>
      <c r="M94" s="238"/>
    </row>
    <row r="95" spans="2:13" hidden="1" outlineLevel="1">
      <c r="B95" s="200" t="s">
        <v>65</v>
      </c>
      <c r="C95" s="207">
        <f t="shared" ref="C95:L95" si="55">IFERROR((C20/C47)-1,0)</f>
        <v>0</v>
      </c>
      <c r="D95" s="207">
        <f t="shared" si="55"/>
        <v>0</v>
      </c>
      <c r="E95" s="207">
        <f t="shared" si="55"/>
        <v>0</v>
      </c>
      <c r="F95" s="207">
        <f t="shared" si="55"/>
        <v>0</v>
      </c>
      <c r="G95" s="207">
        <f t="shared" si="55"/>
        <v>0</v>
      </c>
      <c r="H95" s="207">
        <f t="shared" si="55"/>
        <v>0</v>
      </c>
      <c r="I95" s="207">
        <f t="shared" si="55"/>
        <v>0</v>
      </c>
      <c r="J95" s="207">
        <f t="shared" si="55"/>
        <v>0</v>
      </c>
      <c r="K95" s="207">
        <f t="shared" si="55"/>
        <v>0</v>
      </c>
      <c r="L95" s="207">
        <f t="shared" si="55"/>
        <v>0</v>
      </c>
      <c r="M95" s="239"/>
    </row>
    <row r="96" spans="2:13" hidden="1" outlineLevel="1"/>
    <row r="97" spans="1:51" hidden="1" outlineLevel="1"/>
    <row r="98" spans="1:51" hidden="1" outlineLevel="1">
      <c r="B98" s="203" t="s">
        <v>93</v>
      </c>
      <c r="C98" s="204" t="e">
        <f>C74/C50</f>
        <v>#VALUE!</v>
      </c>
      <c r="D98" s="204" t="e">
        <f t="shared" ref="D98:L98" si="56">D74/D50</f>
        <v>#VALUE!</v>
      </c>
      <c r="E98" s="204" t="e">
        <f t="shared" si="56"/>
        <v>#VALUE!</v>
      </c>
      <c r="F98" s="204" t="e">
        <f t="shared" si="56"/>
        <v>#VALUE!</v>
      </c>
      <c r="G98" s="204" t="e">
        <f t="shared" si="56"/>
        <v>#VALUE!</v>
      </c>
      <c r="H98" s="204" t="e">
        <f t="shared" si="56"/>
        <v>#VALUE!</v>
      </c>
      <c r="I98" s="204" t="e">
        <f t="shared" si="56"/>
        <v>#VALUE!</v>
      </c>
      <c r="J98" s="204" t="e">
        <f t="shared" si="56"/>
        <v>#VALUE!</v>
      </c>
      <c r="K98" s="204" t="e">
        <f t="shared" si="56"/>
        <v>#VALUE!</v>
      </c>
      <c r="L98" s="204" t="e">
        <f t="shared" si="56"/>
        <v>#VALUE!</v>
      </c>
      <c r="M98" s="231"/>
    </row>
    <row r="99" spans="1:51" collapsed="1">
      <c r="C99" s="204"/>
    </row>
    <row r="100" spans="1:51">
      <c r="D100" s="203" t="s">
        <v>105</v>
      </c>
      <c r="E100" s="195" t="s">
        <v>106</v>
      </c>
      <c r="F100" s="203"/>
      <c r="Q100" s="203" t="s">
        <v>105</v>
      </c>
      <c r="R100" s="195" t="s">
        <v>106</v>
      </c>
      <c r="S100" s="203"/>
      <c r="AD100" s="203" t="s">
        <v>105</v>
      </c>
      <c r="AE100" s="195" t="s">
        <v>106</v>
      </c>
      <c r="AF100" s="203"/>
      <c r="AS100" s="203"/>
    </row>
    <row r="101" spans="1:51">
      <c r="B101" s="240" t="s">
        <v>83</v>
      </c>
      <c r="C101" s="202">
        <f>SUMIF($A$27:$A$46,$B101,C$27:C$46)</f>
        <v>28916398421</v>
      </c>
      <c r="D101" s="202">
        <f>[35]Sheet1!J50*1000000</f>
        <v>28934000000</v>
      </c>
      <c r="E101" s="202">
        <f>C101-D101</f>
        <v>-17601579</v>
      </c>
      <c r="O101" s="240" t="s">
        <v>83</v>
      </c>
      <c r="P101" s="202">
        <f>SUMIF($A$27:$A$46,$B101,P$27:P$46)</f>
        <v>59924350598</v>
      </c>
      <c r="Q101" s="202">
        <f>[35]Sheet1!J36*1000000</f>
        <v>59945000000</v>
      </c>
      <c r="R101" s="202">
        <f>P101-Q101</f>
        <v>-20649402</v>
      </c>
      <c r="AB101" s="240" t="s">
        <v>83</v>
      </c>
      <c r="AC101" s="202">
        <f>SUMIF($A$27:$A$46,$B101,AC$27:AC$46)</f>
        <v>93716768988</v>
      </c>
      <c r="AD101" s="202">
        <f>[35]Sheet1!J22*1000000</f>
        <v>93698000000</v>
      </c>
      <c r="AE101" s="202">
        <f>AC101-AD101</f>
        <v>18768988</v>
      </c>
    </row>
    <row r="102" spans="1:51">
      <c r="B102" s="240" t="s">
        <v>87</v>
      </c>
      <c r="C102" s="202">
        <f>SUMIF($A$27:$A$46,$B102,C$27:C$46)</f>
        <v>11756874655.167999</v>
      </c>
      <c r="D102" s="202">
        <f>[35]Sheet1!J54*1000000</f>
        <v>11716000000</v>
      </c>
      <c r="E102" s="202">
        <f t="shared" ref="E102:E104" si="57">C102-D102</f>
        <v>40874655.167999268</v>
      </c>
      <c r="O102" s="240" t="s">
        <v>87</v>
      </c>
      <c r="P102" s="202">
        <f>SUMIF($A$27:$A$46,$B102,P$27:P$46)</f>
        <v>23466417364.040001</v>
      </c>
      <c r="Q102" s="202">
        <f>[35]Sheet1!J40*1000000</f>
        <v>23420000000</v>
      </c>
      <c r="R102" s="202">
        <f t="shared" ref="R102:R104" si="58">P102-Q102</f>
        <v>46417364.040000916</v>
      </c>
      <c r="AB102" s="240" t="s">
        <v>87</v>
      </c>
      <c r="AC102" s="202">
        <f>SUMIF($A$27:$A$46,$B102,AC$27:AC$46)</f>
        <v>35995167430.084</v>
      </c>
      <c r="AD102" s="202">
        <f>[35]Sheet1!J26*1000000</f>
        <v>35919000000</v>
      </c>
      <c r="AE102" s="202">
        <f>AC102-AD102</f>
        <v>76167430.083999634</v>
      </c>
    </row>
    <row r="103" spans="1:51">
      <c r="B103" s="240" t="s">
        <v>89</v>
      </c>
      <c r="C103" s="202">
        <f>SUMIF($A$27:$A$46,$B103,C$27:C$46)</f>
        <v>2740833300.5075126</v>
      </c>
      <c r="D103" s="202">
        <f>[35]Sheet1!J55*1000000</f>
        <v>2739000000</v>
      </c>
      <c r="E103" s="202">
        <f t="shared" si="57"/>
        <v>1833300.5075125694</v>
      </c>
      <c r="O103" s="240" t="s">
        <v>89</v>
      </c>
      <c r="P103" s="202">
        <f>SUMIF($A$27:$A$46,$B103,P$27:P$46)</f>
        <v>6033834687.7902021</v>
      </c>
      <c r="Q103" s="202">
        <f>[35]Sheet1!J41*1000000</f>
        <v>6044000000</v>
      </c>
      <c r="R103" s="202">
        <f t="shared" si="58"/>
        <v>-10165312.209797859</v>
      </c>
      <c r="AB103" s="240" t="s">
        <v>89</v>
      </c>
      <c r="AC103" s="202">
        <f>SUMIF($A$27:$A$46,$B103,AC$27:AC$46)</f>
        <v>9210202148.5284786</v>
      </c>
      <c r="AD103" s="202">
        <f>[35]Sheet1!J27*1000000</f>
        <v>9229000000</v>
      </c>
      <c r="AE103" s="202">
        <f>AC103-AD103</f>
        <v>-18797851.471521378</v>
      </c>
    </row>
    <row r="104" spans="1:51">
      <c r="B104" s="195" t="s">
        <v>107</v>
      </c>
      <c r="C104" s="202">
        <f>SUM(C101:C103)</f>
        <v>43414106376.675514</v>
      </c>
      <c r="D104" s="202">
        <f>SUM(D101:D103)</f>
        <v>43389000000</v>
      </c>
      <c r="E104" s="202">
        <f t="shared" si="57"/>
        <v>25106376.675514221</v>
      </c>
      <c r="O104" s="195" t="s">
        <v>107</v>
      </c>
      <c r="P104" s="202">
        <f>SUM(P101:P103)</f>
        <v>89424602649.830215</v>
      </c>
      <c r="Q104" s="202">
        <f>SUM(Q101:Q103)</f>
        <v>89409000000</v>
      </c>
      <c r="R104" s="202">
        <f t="shared" si="58"/>
        <v>15602649.830215454</v>
      </c>
      <c r="AB104" s="195" t="s">
        <v>107</v>
      </c>
      <c r="AC104" s="202">
        <f>SUM(AC101:AC103)</f>
        <v>138922138566.61249</v>
      </c>
      <c r="AD104" s="202">
        <f>SUM(AD101:AD103)</f>
        <v>138846000000</v>
      </c>
      <c r="AE104" s="202">
        <f>AC104-AD104</f>
        <v>76138566.612487793</v>
      </c>
    </row>
    <row r="108" spans="1:51" s="218" customFormat="1">
      <c r="A108" s="248"/>
      <c r="M108" s="249"/>
    </row>
    <row r="109" spans="1:51">
      <c r="B109" s="203" t="s">
        <v>117</v>
      </c>
      <c r="C109" s="196" t="s">
        <v>9</v>
      </c>
      <c r="D109" s="197" t="s">
        <v>58</v>
      </c>
      <c r="E109" s="196" t="s">
        <v>1</v>
      </c>
      <c r="F109" s="197" t="s">
        <v>59</v>
      </c>
      <c r="G109" s="196" t="s">
        <v>60</v>
      </c>
      <c r="H109" s="196" t="s">
        <v>61</v>
      </c>
      <c r="I109" s="196" t="s">
        <v>62</v>
      </c>
      <c r="J109" s="196" t="s">
        <v>63</v>
      </c>
      <c r="K109" s="196" t="s">
        <v>64</v>
      </c>
      <c r="L109" s="196" t="s">
        <v>65</v>
      </c>
      <c r="O109" s="203"/>
      <c r="P109" s="196" t="s">
        <v>9</v>
      </c>
      <c r="Q109" s="197" t="s">
        <v>58</v>
      </c>
      <c r="R109" s="196" t="s">
        <v>1</v>
      </c>
      <c r="S109" s="197" t="s">
        <v>59</v>
      </c>
      <c r="T109" s="196" t="s">
        <v>60</v>
      </c>
      <c r="U109" s="196" t="s">
        <v>61</v>
      </c>
      <c r="V109" s="196" t="s">
        <v>62</v>
      </c>
      <c r="W109" s="196" t="s">
        <v>63</v>
      </c>
      <c r="X109" s="196" t="s">
        <v>64</v>
      </c>
      <c r="Y109" s="196" t="s">
        <v>65</v>
      </c>
      <c r="AB109" s="203"/>
      <c r="AC109" s="196" t="s">
        <v>9</v>
      </c>
      <c r="AD109" s="197" t="s">
        <v>58</v>
      </c>
      <c r="AE109" s="196" t="s">
        <v>1</v>
      </c>
      <c r="AF109" s="197" t="s">
        <v>59</v>
      </c>
      <c r="AG109" s="196" t="s">
        <v>60</v>
      </c>
      <c r="AH109" s="196" t="s">
        <v>61</v>
      </c>
      <c r="AI109" s="196" t="s">
        <v>62</v>
      </c>
      <c r="AJ109" s="196" t="s">
        <v>63</v>
      </c>
      <c r="AK109" s="196" t="s">
        <v>64</v>
      </c>
      <c r="AL109" s="196" t="s">
        <v>65</v>
      </c>
      <c r="AO109" s="203"/>
      <c r="AP109" s="196" t="s">
        <v>9</v>
      </c>
      <c r="AQ109" s="197" t="s">
        <v>58</v>
      </c>
      <c r="AR109" s="196" t="s">
        <v>1</v>
      </c>
      <c r="AS109" s="197" t="s">
        <v>59</v>
      </c>
      <c r="AT109" s="196" t="s">
        <v>60</v>
      </c>
      <c r="AU109" s="196" t="s">
        <v>61</v>
      </c>
      <c r="AV109" s="196" t="s">
        <v>62</v>
      </c>
      <c r="AW109" s="196" t="s">
        <v>63</v>
      </c>
      <c r="AX109" s="196" t="s">
        <v>64</v>
      </c>
      <c r="AY109" s="196" t="s">
        <v>65</v>
      </c>
    </row>
    <row r="110" spans="1:51">
      <c r="B110" s="224" t="s">
        <v>114</v>
      </c>
      <c r="C110" s="219">
        <f>SUM(C$27,C$30,C$33)</f>
        <v>28916398421</v>
      </c>
      <c r="D110" s="219">
        <f t="shared" ref="D110:L110" si="59">SUM(D$27,D$30,D$33)</f>
        <v>9088829044.2410851</v>
      </c>
      <c r="E110" s="219">
        <f t="shared" si="59"/>
        <v>3126572230.564826</v>
      </c>
      <c r="F110" s="219">
        <f t="shared" si="59"/>
        <v>1736324925.51492</v>
      </c>
      <c r="G110" s="219">
        <f t="shared" si="59"/>
        <v>1155791208.1921389</v>
      </c>
      <c r="H110" s="219">
        <f t="shared" si="59"/>
        <v>580533717.32278121</v>
      </c>
      <c r="I110" s="219">
        <f t="shared" si="59"/>
        <v>4225931888.1613383</v>
      </c>
      <c r="J110" s="219">
        <f t="shared" si="59"/>
        <v>3909544044.6995373</v>
      </c>
      <c r="K110" s="219">
        <f t="shared" si="59"/>
        <v>316387843.46180135</v>
      </c>
      <c r="L110" s="219">
        <f t="shared" si="59"/>
        <v>38005227465.241089</v>
      </c>
      <c r="O110" s="224" t="s">
        <v>114</v>
      </c>
      <c r="P110" s="219">
        <f>SUM(P$27,P$30,P$33)</f>
        <v>59924350598</v>
      </c>
      <c r="Q110" s="219">
        <f t="shared" ref="Q110:Y110" si="60">SUM(Q$27,Q$30,Q$33)</f>
        <v>18469981273.783325</v>
      </c>
      <c r="R110" s="219">
        <f t="shared" si="60"/>
        <v>6028921502.8488588</v>
      </c>
      <c r="S110" s="219">
        <f t="shared" si="60"/>
        <v>3733248636.7662773</v>
      </c>
      <c r="T110" s="219">
        <f t="shared" si="60"/>
        <v>2533771915.4233394</v>
      </c>
      <c r="U110" s="219">
        <f t="shared" si="60"/>
        <v>1199476721.3429379</v>
      </c>
      <c r="V110" s="219">
        <f t="shared" si="60"/>
        <v>8707811134.1681881</v>
      </c>
      <c r="W110" s="219">
        <f t="shared" si="60"/>
        <v>7982253047.2480488</v>
      </c>
      <c r="X110" s="219">
        <f t="shared" si="60"/>
        <v>725558086.92014027</v>
      </c>
      <c r="Y110" s="219">
        <f t="shared" si="60"/>
        <v>78394331871.783325</v>
      </c>
      <c r="AB110" s="224" t="s">
        <v>114</v>
      </c>
      <c r="AC110" s="219">
        <f>SUM(AC$27,AC$30,AC$33)</f>
        <v>93716768988</v>
      </c>
      <c r="AD110" s="219">
        <f t="shared" ref="AD110:AL110" si="61">SUM(AD$27,AD$30,AD$33)</f>
        <v>28749820513.841274</v>
      </c>
      <c r="AE110" s="219">
        <f t="shared" si="61"/>
        <v>9340864292.1268978</v>
      </c>
      <c r="AF110" s="219">
        <f t="shared" si="61"/>
        <v>5957029785.6206608</v>
      </c>
      <c r="AG110" s="219">
        <f t="shared" si="61"/>
        <v>4098777755.9879551</v>
      </c>
      <c r="AH110" s="219">
        <f t="shared" si="61"/>
        <v>1858252029.6327057</v>
      </c>
      <c r="AI110" s="219">
        <f t="shared" si="61"/>
        <v>13451926436.093716</v>
      </c>
      <c r="AJ110" s="219">
        <f t="shared" si="61"/>
        <v>12303347380.940445</v>
      </c>
      <c r="AK110" s="219">
        <f t="shared" si="61"/>
        <v>1148579055.1532695</v>
      </c>
      <c r="AL110" s="219">
        <f t="shared" si="61"/>
        <v>122466589501.84128</v>
      </c>
      <c r="AO110" s="224" t="s">
        <v>114</v>
      </c>
      <c r="AP110" s="219">
        <f>SUM(AP$27,AP$30,AP$33)</f>
        <v>122290012745</v>
      </c>
      <c r="AQ110" s="219">
        <f t="shared" ref="AQ110:AY110" si="62">SUM(AQ$27,AQ$30,AQ$33)</f>
        <v>39172777571.127098</v>
      </c>
      <c r="AR110" s="219">
        <f t="shared" si="62"/>
        <v>12699907601.58326</v>
      </c>
      <c r="AS110" s="219">
        <f t="shared" si="62"/>
        <v>8603752887.4413319</v>
      </c>
      <c r="AT110" s="219">
        <f t="shared" si="62"/>
        <v>5951303463.977519</v>
      </c>
      <c r="AU110" s="219">
        <f t="shared" si="62"/>
        <v>2652449423.4638128</v>
      </c>
      <c r="AV110" s="219">
        <f t="shared" si="62"/>
        <v>17869117082.102497</v>
      </c>
      <c r="AW110" s="219">
        <f t="shared" si="62"/>
        <v>16262860667.64999</v>
      </c>
      <c r="AX110" s="219">
        <f t="shared" si="62"/>
        <v>1606256414.4525075</v>
      </c>
      <c r="AY110" s="219">
        <f t="shared" si="62"/>
        <v>161462790316.12708</v>
      </c>
    </row>
    <row r="111" spans="1:51">
      <c r="B111" s="222" t="s">
        <v>115</v>
      </c>
      <c r="C111" s="220">
        <f>SUM(C$34:C$36,C$38:C$42)</f>
        <v>11756874655.167999</v>
      </c>
      <c r="D111" s="220">
        <f t="shared" ref="D111:L111" si="63">SUM(D$34:D$36,D$38:D$42)</f>
        <v>41723514746.568573</v>
      </c>
      <c r="E111" s="220">
        <f t="shared" si="63"/>
        <v>16311415419.16448</v>
      </c>
      <c r="F111" s="220">
        <f t="shared" si="63"/>
        <v>16462517745.46331</v>
      </c>
      <c r="G111" s="220">
        <f t="shared" si="63"/>
        <v>14792651814.388144</v>
      </c>
      <c r="H111" s="220">
        <f t="shared" si="63"/>
        <v>1669865931.0751686</v>
      </c>
      <c r="I111" s="220">
        <f t="shared" si="63"/>
        <v>8949581581.9407768</v>
      </c>
      <c r="J111" s="220">
        <f t="shared" si="63"/>
        <v>4766394924.4837294</v>
      </c>
      <c r="K111" s="220">
        <f t="shared" si="63"/>
        <v>4183186657.4570475</v>
      </c>
      <c r="L111" s="220">
        <f t="shared" si="63"/>
        <v>53480389401.736572</v>
      </c>
      <c r="O111" s="222" t="s">
        <v>115</v>
      </c>
      <c r="P111" s="220">
        <f>SUM(P$34:P$36,P$38:P$42)</f>
        <v>23466417364.040001</v>
      </c>
      <c r="Q111" s="220">
        <f t="shared" ref="Q111:Y111" si="64">SUM(Q$34:Q$36,Q$38:Q$42)</f>
        <v>83367823676.395035</v>
      </c>
      <c r="R111" s="220">
        <f t="shared" si="64"/>
        <v>31501149201.644943</v>
      </c>
      <c r="S111" s="220">
        <f t="shared" si="64"/>
        <v>33713153478.049519</v>
      </c>
      <c r="T111" s="220">
        <f t="shared" si="64"/>
        <v>30080243371.608604</v>
      </c>
      <c r="U111" s="220">
        <f t="shared" si="64"/>
        <v>3632910106.440917</v>
      </c>
      <c r="V111" s="220">
        <f t="shared" si="64"/>
        <v>18153520996.700577</v>
      </c>
      <c r="W111" s="220">
        <f t="shared" si="64"/>
        <v>9899026079.5678139</v>
      </c>
      <c r="X111" s="220">
        <f t="shared" si="64"/>
        <v>8254494917.1327629</v>
      </c>
      <c r="Y111" s="220">
        <f t="shared" si="64"/>
        <v>106834241040.43504</v>
      </c>
      <c r="AB111" s="222" t="s">
        <v>115</v>
      </c>
      <c r="AC111" s="220">
        <f>SUM(AC$34:AC$36,AC$38:AC$42)</f>
        <v>35995167430.084</v>
      </c>
      <c r="AD111" s="220">
        <f t="shared" ref="AD111:AL111" si="65">SUM(AD$34:AD$36,AD$38:AD$42)</f>
        <v>129894919964.26355</v>
      </c>
      <c r="AE111" s="220">
        <f t="shared" si="65"/>
        <v>48638783154.061218</v>
      </c>
      <c r="AF111" s="220">
        <f t="shared" si="65"/>
        <v>52919367045.030762</v>
      </c>
      <c r="AG111" s="220">
        <f t="shared" si="65"/>
        <v>47203611145.184174</v>
      </c>
      <c r="AH111" s="220">
        <f t="shared" si="65"/>
        <v>5715755899.8465881</v>
      </c>
      <c r="AI111" s="220">
        <f t="shared" si="65"/>
        <v>28336769765.171585</v>
      </c>
      <c r="AJ111" s="220">
        <f t="shared" si="65"/>
        <v>15429719646.374084</v>
      </c>
      <c r="AK111" s="220">
        <f t="shared" si="65"/>
        <v>12907050118.797504</v>
      </c>
      <c r="AL111" s="220">
        <f t="shared" si="65"/>
        <v>165890087394.34756</v>
      </c>
      <c r="AO111" s="222" t="s">
        <v>115</v>
      </c>
      <c r="AP111" s="220">
        <f>SUM(AP$34:AP$36,AP$38:AP$42)</f>
        <v>48296759554.426697</v>
      </c>
      <c r="AQ111" s="220">
        <f t="shared" ref="AQ111:AY111" si="66">SUM(AQ$34:AQ$36,AQ$38:AQ$42)</f>
        <v>178647446699.23892</v>
      </c>
      <c r="AR111" s="220">
        <f t="shared" si="66"/>
        <v>65310761624.030365</v>
      </c>
      <c r="AS111" s="220">
        <f t="shared" si="66"/>
        <v>73341454103.378036</v>
      </c>
      <c r="AT111" s="220">
        <f t="shared" si="66"/>
        <v>65549279714.279404</v>
      </c>
      <c r="AU111" s="220">
        <f t="shared" si="66"/>
        <v>7792174389.0986366</v>
      </c>
      <c r="AV111" s="220">
        <f t="shared" si="66"/>
        <v>39995230971.830513</v>
      </c>
      <c r="AW111" s="220">
        <f t="shared" si="66"/>
        <v>21086778111.326019</v>
      </c>
      <c r="AX111" s="220">
        <f t="shared" si="66"/>
        <v>18908452860.504494</v>
      </c>
      <c r="AY111" s="220">
        <f t="shared" si="66"/>
        <v>226944206253.66559</v>
      </c>
    </row>
    <row r="112" spans="1:51">
      <c r="B112" s="224" t="s">
        <v>116</v>
      </c>
      <c r="C112" s="221">
        <f>SUM(C$44:C$46)</f>
        <v>2740833300.5075126</v>
      </c>
      <c r="D112" s="221">
        <f t="shared" ref="D112:L112" si="67">SUM(D$44:D$46)</f>
        <v>20718668413.373154</v>
      </c>
      <c r="E112" s="221">
        <f t="shared" si="67"/>
        <v>6595271662.5398512</v>
      </c>
      <c r="F112" s="221">
        <f t="shared" si="67"/>
        <v>10204717481.420704</v>
      </c>
      <c r="G112" s="221">
        <f t="shared" si="67"/>
        <v>8836049774.729393</v>
      </c>
      <c r="H112" s="221">
        <f t="shared" si="67"/>
        <v>1368667706.6913109</v>
      </c>
      <c r="I112" s="221">
        <f t="shared" si="67"/>
        <v>3918679269.4125981</v>
      </c>
      <c r="J112" s="221">
        <f t="shared" si="67"/>
        <v>3235996490.1145616</v>
      </c>
      <c r="K112" s="221">
        <f t="shared" si="67"/>
        <v>682682779.29803669</v>
      </c>
      <c r="L112" s="221">
        <f t="shared" si="67"/>
        <v>23459501713.880665</v>
      </c>
      <c r="O112" s="224" t="s">
        <v>116</v>
      </c>
      <c r="P112" s="221">
        <f>SUM(P$44:P$46)</f>
        <v>6033834687.7902021</v>
      </c>
      <c r="Q112" s="221">
        <f t="shared" ref="Q112:Y112" si="68">SUM(Q$44:Q$46)</f>
        <v>42047477403.601707</v>
      </c>
      <c r="R112" s="221">
        <f t="shared" si="68"/>
        <v>13209839505.293633</v>
      </c>
      <c r="S112" s="221">
        <f t="shared" si="68"/>
        <v>20536584999.066189</v>
      </c>
      <c r="T112" s="221">
        <f t="shared" si="68"/>
        <v>17653025565.599937</v>
      </c>
      <c r="U112" s="221">
        <f t="shared" si="68"/>
        <v>2883559433.4662519</v>
      </c>
      <c r="V112" s="221">
        <f t="shared" si="68"/>
        <v>8301052899.241889</v>
      </c>
      <c r="W112" s="221">
        <f t="shared" si="68"/>
        <v>6585547932.027092</v>
      </c>
      <c r="X112" s="221">
        <f t="shared" si="68"/>
        <v>1715504967.214798</v>
      </c>
      <c r="Y112" s="221">
        <f t="shared" si="68"/>
        <v>48081312091.391907</v>
      </c>
      <c r="AB112" s="224" t="s">
        <v>116</v>
      </c>
      <c r="AC112" s="221">
        <f>SUM(AC$44:AC$46)</f>
        <v>9210202148.5284786</v>
      </c>
      <c r="AD112" s="221">
        <f t="shared" ref="AD112:AL112" si="69">SUM(AD$44:AD$46)</f>
        <v>65634227513.190071</v>
      </c>
      <c r="AE112" s="221">
        <f t="shared" si="69"/>
        <v>20418296635.321358</v>
      </c>
      <c r="AF112" s="221">
        <f t="shared" si="69"/>
        <v>32008383962.062153</v>
      </c>
      <c r="AG112" s="221">
        <f t="shared" si="69"/>
        <v>27634474568.521042</v>
      </c>
      <c r="AH112" s="221">
        <f t="shared" si="69"/>
        <v>4373909393.54111</v>
      </c>
      <c r="AI112" s="221">
        <f t="shared" si="69"/>
        <v>13207546915.806564</v>
      </c>
      <c r="AJ112" s="221">
        <f t="shared" si="69"/>
        <v>10315903180.534906</v>
      </c>
      <c r="AK112" s="221">
        <f t="shared" si="69"/>
        <v>2891643735.2716575</v>
      </c>
      <c r="AL112" s="221">
        <f t="shared" si="69"/>
        <v>74844429661.718552</v>
      </c>
      <c r="AO112" s="224" t="s">
        <v>116</v>
      </c>
      <c r="AP112" s="221">
        <f>SUM(AP$44:AP$46)</f>
        <v>12559480272.267864</v>
      </c>
      <c r="AQ112" s="221">
        <f t="shared" ref="AQ112:AY112" si="70">SUM(AQ$44:AQ$46)</f>
        <v>88539710968.428085</v>
      </c>
      <c r="AR112" s="221">
        <f t="shared" si="70"/>
        <v>26590304054.092865</v>
      </c>
      <c r="AS112" s="221">
        <f t="shared" si="70"/>
        <v>43365558510.220062</v>
      </c>
      <c r="AT112" s="221">
        <f t="shared" si="70"/>
        <v>37699721048.77607</v>
      </c>
      <c r="AU112" s="221">
        <f t="shared" si="70"/>
        <v>5665837461.4440012</v>
      </c>
      <c r="AV112" s="221">
        <f t="shared" si="70"/>
        <v>18583848404.115158</v>
      </c>
      <c r="AW112" s="221">
        <f t="shared" si="70"/>
        <v>14559009867.829731</v>
      </c>
      <c r="AX112" s="221">
        <f t="shared" si="70"/>
        <v>4024838536.2854285</v>
      </c>
      <c r="AY112" s="221">
        <f t="shared" si="70"/>
        <v>101099191240.69595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E3C72-8ECC-4CD2-9129-502FC21C6255}">
  <sheetPr>
    <pageSetUpPr fitToPage="1"/>
  </sheetPr>
  <dimension ref="A1:AB413"/>
  <sheetViews>
    <sheetView showGridLines="0" tabSelected="1" zoomScale="70" zoomScaleNormal="70" zoomScaleSheetLayoutView="100" zoomScalePageLayoutView="70" workbookViewId="0">
      <selection activeCell="D4" sqref="D4:J4"/>
    </sheetView>
  </sheetViews>
  <sheetFormatPr defaultColWidth="9" defaultRowHeight="13.2"/>
  <cols>
    <col min="1" max="1" width="21" style="331" customWidth="1"/>
    <col min="2" max="2" width="34.109375" style="331" customWidth="1"/>
    <col min="3" max="3" width="40.5546875" style="331" customWidth="1"/>
    <col min="4" max="5" width="9.77734375" style="331" customWidth="1"/>
    <col min="6" max="9" width="9.77734375" style="350" customWidth="1"/>
    <col min="10" max="10" width="9.77734375" style="331" customWidth="1"/>
    <col min="11" max="11" width="9.33203125" style="331" customWidth="1"/>
    <col min="12" max="12" width="7.88671875" style="343" customWidth="1"/>
    <col min="13" max="13" width="9.33203125" style="350" customWidth="1"/>
    <col min="14" max="14" width="7.88671875" style="344" customWidth="1"/>
    <col min="15" max="15" width="9.33203125" style="353" customWidth="1"/>
    <col min="16" max="16" width="7.88671875" style="352" customWidth="1"/>
    <col min="17" max="17" width="9.33203125" style="353" customWidth="1"/>
    <col min="18" max="18" width="7.88671875" style="352" customWidth="1"/>
    <col min="19" max="19" width="9.33203125" style="331" customWidth="1"/>
    <col min="20" max="20" width="7.88671875" style="352" customWidth="1"/>
    <col min="21" max="21" width="9.33203125" style="331" customWidth="1"/>
    <col min="22" max="22" width="7.88671875" style="352" customWidth="1"/>
    <col min="23" max="23" width="9.33203125" style="350" customWidth="1"/>
    <col min="24" max="24" width="7.88671875" style="354" customWidth="1"/>
    <col min="25" max="25" width="9.109375" style="355" customWidth="1"/>
    <col min="26" max="26" width="0.6640625" style="331" customWidth="1"/>
    <col min="27" max="27" width="12.77734375" style="331" bestFit="1" customWidth="1"/>
    <col min="28" max="28" width="10.109375" style="331" bestFit="1" customWidth="1"/>
    <col min="29" max="16384" width="9" style="331"/>
  </cols>
  <sheetData>
    <row r="1" spans="1:28" s="356" customFormat="1" ht="23.25" customHeight="1">
      <c r="A1" s="375" t="s">
        <v>163</v>
      </c>
      <c r="B1" s="2"/>
      <c r="C1" s="2"/>
      <c r="D1" s="314" t="s">
        <v>164</v>
      </c>
      <c r="E1" s="2"/>
      <c r="F1" s="2"/>
      <c r="G1" s="2"/>
      <c r="H1" s="2"/>
      <c r="I1" s="2"/>
      <c r="J1" s="2"/>
      <c r="K1" s="2"/>
      <c r="L1" s="29"/>
      <c r="M1" s="30"/>
      <c r="N1" s="31"/>
      <c r="O1" s="32"/>
      <c r="P1" s="33"/>
      <c r="Q1" s="34"/>
      <c r="R1" s="33"/>
      <c r="S1" s="2"/>
      <c r="T1" s="35"/>
      <c r="U1" s="2"/>
      <c r="V1" s="35"/>
      <c r="W1" s="36"/>
      <c r="X1" s="36"/>
      <c r="Y1" s="66" t="s">
        <v>124</v>
      </c>
      <c r="Z1" s="2"/>
    </row>
    <row r="2" spans="1:28" ht="19.2">
      <c r="A2" s="3"/>
      <c r="B2" s="1"/>
      <c r="C2" s="1"/>
      <c r="D2" s="1"/>
      <c r="E2" s="1"/>
      <c r="F2" s="11"/>
      <c r="G2" s="11"/>
      <c r="H2" s="11"/>
      <c r="I2" s="11"/>
      <c r="J2" s="1"/>
      <c r="K2" s="1"/>
      <c r="L2" s="28"/>
      <c r="M2" s="11"/>
      <c r="N2" s="15"/>
      <c r="O2" s="14"/>
      <c r="P2" s="13"/>
      <c r="Q2" s="14"/>
      <c r="R2" s="13"/>
      <c r="S2" s="1"/>
      <c r="T2" s="13"/>
      <c r="U2" s="1"/>
      <c r="V2" s="13"/>
      <c r="W2" s="11"/>
      <c r="X2" s="16"/>
      <c r="Y2" s="17"/>
      <c r="Z2" s="1"/>
    </row>
    <row r="3" spans="1:28" ht="13.8" thickBot="1">
      <c r="A3" s="4"/>
      <c r="B3" s="1"/>
      <c r="C3" s="1"/>
      <c r="D3" s="18"/>
      <c r="E3" s="37"/>
      <c r="F3" s="11"/>
      <c r="G3" s="11"/>
      <c r="H3" s="11"/>
      <c r="I3" s="11"/>
      <c r="J3" s="18"/>
      <c r="K3" s="18"/>
      <c r="L3" s="28"/>
      <c r="M3" s="11"/>
      <c r="N3" s="15"/>
      <c r="O3" s="14"/>
      <c r="P3" s="13"/>
      <c r="Q3" s="14"/>
      <c r="R3" s="13"/>
      <c r="S3" s="14"/>
      <c r="T3" s="13"/>
      <c r="U3" s="14"/>
      <c r="V3" s="13"/>
      <c r="W3" s="11"/>
      <c r="X3" s="38"/>
      <c r="Y3" s="6"/>
      <c r="Z3" s="1"/>
    </row>
    <row r="4" spans="1:28" s="357" customFormat="1" ht="45.6" customHeight="1">
      <c r="A4" s="39"/>
      <c r="B4" s="19"/>
      <c r="C4" s="315"/>
      <c r="D4" s="527" t="s">
        <v>181</v>
      </c>
      <c r="E4" s="528"/>
      <c r="F4" s="528"/>
      <c r="G4" s="528"/>
      <c r="H4" s="528"/>
      <c r="I4" s="528"/>
      <c r="J4" s="529"/>
      <c r="K4" s="527" t="s">
        <v>182</v>
      </c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30"/>
      <c r="Y4" s="513"/>
      <c r="Z4" s="5"/>
    </row>
    <row r="5" spans="1:28" s="358" customFormat="1" ht="48" customHeight="1" thickBot="1">
      <c r="A5" s="20"/>
      <c r="B5" s="21"/>
      <c r="C5" s="22"/>
      <c r="D5" s="382" t="s">
        <v>169</v>
      </c>
      <c r="E5" s="382" t="s">
        <v>170</v>
      </c>
      <c r="F5" s="383" t="s">
        <v>171</v>
      </c>
      <c r="G5" s="382" t="s">
        <v>172</v>
      </c>
      <c r="H5" s="384" t="s">
        <v>173</v>
      </c>
      <c r="I5" s="382" t="s">
        <v>174</v>
      </c>
      <c r="J5" s="385" t="s">
        <v>175</v>
      </c>
      <c r="K5" s="386" t="s">
        <v>176</v>
      </c>
      <c r="L5" s="387" t="s">
        <v>126</v>
      </c>
      <c r="M5" s="386" t="s">
        <v>177</v>
      </c>
      <c r="N5" s="387" t="s">
        <v>126</v>
      </c>
      <c r="O5" s="383" t="s">
        <v>171</v>
      </c>
      <c r="P5" s="387" t="s">
        <v>126</v>
      </c>
      <c r="Q5" s="386" t="s">
        <v>172</v>
      </c>
      <c r="R5" s="387" t="s">
        <v>126</v>
      </c>
      <c r="S5" s="388" t="s">
        <v>178</v>
      </c>
      <c r="T5" s="387" t="s">
        <v>126</v>
      </c>
      <c r="U5" s="388" t="s">
        <v>179</v>
      </c>
      <c r="V5" s="387" t="s">
        <v>126</v>
      </c>
      <c r="W5" s="389" t="s">
        <v>175</v>
      </c>
      <c r="X5" s="390" t="s">
        <v>3</v>
      </c>
      <c r="Y5" s="391" t="s">
        <v>180</v>
      </c>
      <c r="Z5" s="7"/>
    </row>
    <row r="6" spans="1:28" ht="25.2" customHeight="1">
      <c r="A6" s="531" t="s">
        <v>136</v>
      </c>
      <c r="B6" s="321" t="s">
        <v>135</v>
      </c>
      <c r="C6" s="514" t="s">
        <v>135</v>
      </c>
      <c r="D6" s="392">
        <v>35879</v>
      </c>
      <c r="E6" s="393">
        <v>20450</v>
      </c>
      <c r="F6" s="394">
        <v>13048</v>
      </c>
      <c r="G6" s="394">
        <v>10338</v>
      </c>
      <c r="H6" s="395">
        <v>79717</v>
      </c>
      <c r="I6" s="396">
        <v>8373</v>
      </c>
      <c r="J6" s="256">
        <v>88090</v>
      </c>
      <c r="K6" s="397">
        <v>44645</v>
      </c>
      <c r="L6" s="398">
        <v>0.24433356688495131</v>
      </c>
      <c r="M6" s="393">
        <v>24155</v>
      </c>
      <c r="N6" s="398">
        <v>0.18114286436991564</v>
      </c>
      <c r="O6" s="394">
        <v>14127</v>
      </c>
      <c r="P6" s="399">
        <v>8.2702300056465547E-2</v>
      </c>
      <c r="Q6" s="394">
        <v>11944</v>
      </c>
      <c r="R6" s="399">
        <v>0.15533101683874218</v>
      </c>
      <c r="S6" s="400">
        <v>94873</v>
      </c>
      <c r="T6" s="399">
        <v>0.19012337597197343</v>
      </c>
      <c r="U6" s="400">
        <v>8002</v>
      </c>
      <c r="V6" s="401">
        <v>-4.4262707080519159E-2</v>
      </c>
      <c r="W6" s="41">
        <v>102876</v>
      </c>
      <c r="X6" s="402">
        <v>0.16784438209365579</v>
      </c>
      <c r="Y6" s="403">
        <v>0.39844444724418238</v>
      </c>
      <c r="Z6" s="1" t="e">
        <f>[36]売上明細!W11</f>
        <v>#REF!</v>
      </c>
      <c r="AA6" s="359"/>
      <c r="AB6" s="360"/>
    </row>
    <row r="7" spans="1:28" ht="25.2" customHeight="1">
      <c r="A7" s="532"/>
      <c r="B7" s="515" t="s">
        <v>14</v>
      </c>
      <c r="C7" s="23" t="s">
        <v>127</v>
      </c>
      <c r="D7" s="404">
        <v>8125</v>
      </c>
      <c r="E7" s="405">
        <v>5382</v>
      </c>
      <c r="F7" s="406">
        <v>2015</v>
      </c>
      <c r="G7" s="407">
        <v>1194</v>
      </c>
      <c r="H7" s="408">
        <v>16717</v>
      </c>
      <c r="I7" s="409">
        <v>1385</v>
      </c>
      <c r="J7" s="329">
        <v>18103</v>
      </c>
      <c r="K7" s="410">
        <v>10692</v>
      </c>
      <c r="L7" s="411">
        <v>0.31587819253323091</v>
      </c>
      <c r="M7" s="405">
        <v>7013</v>
      </c>
      <c r="N7" s="412">
        <v>0.30312138536824385</v>
      </c>
      <c r="O7" s="406">
        <v>3617</v>
      </c>
      <c r="P7" s="413">
        <v>0.7948461688970293</v>
      </c>
      <c r="Q7" s="407">
        <v>1658</v>
      </c>
      <c r="R7" s="414">
        <v>0.38840705956023863</v>
      </c>
      <c r="S7" s="415">
        <v>22982</v>
      </c>
      <c r="T7" s="414">
        <v>0.37469410745270615</v>
      </c>
      <c r="U7" s="415">
        <v>1480</v>
      </c>
      <c r="V7" s="416">
        <v>6.8757239449858218E-2</v>
      </c>
      <c r="W7" s="40">
        <v>24462</v>
      </c>
      <c r="X7" s="417">
        <v>0.35128729110878287</v>
      </c>
      <c r="Y7" s="418">
        <v>9.4744180228679697E-2</v>
      </c>
      <c r="Z7" s="1" t="e">
        <f>[36]売上明細!W12</f>
        <v>#REF!</v>
      </c>
      <c r="AA7" s="359"/>
      <c r="AB7" s="360"/>
    </row>
    <row r="8" spans="1:28" ht="25.2" customHeight="1">
      <c r="A8" s="532"/>
      <c r="B8" s="515" t="s">
        <v>141</v>
      </c>
      <c r="C8" s="23" t="s">
        <v>142</v>
      </c>
      <c r="D8" s="404">
        <v>7197</v>
      </c>
      <c r="E8" s="405">
        <v>2013</v>
      </c>
      <c r="F8" s="406">
        <v>673</v>
      </c>
      <c r="G8" s="407">
        <v>2225</v>
      </c>
      <c r="H8" s="408">
        <v>12109</v>
      </c>
      <c r="I8" s="409">
        <v>2314</v>
      </c>
      <c r="J8" s="329">
        <v>14424</v>
      </c>
      <c r="K8" s="410">
        <v>8582</v>
      </c>
      <c r="L8" s="411">
        <v>0.19249303025997652</v>
      </c>
      <c r="M8" s="405">
        <v>2217</v>
      </c>
      <c r="N8" s="412">
        <v>0.10119427277791938</v>
      </c>
      <c r="O8" s="406">
        <v>843</v>
      </c>
      <c r="P8" s="419">
        <v>0.25219507982406081</v>
      </c>
      <c r="Q8" s="407">
        <v>1863</v>
      </c>
      <c r="R8" s="414">
        <v>-0.1630116106967387</v>
      </c>
      <c r="S8" s="415">
        <v>13505</v>
      </c>
      <c r="T8" s="414">
        <v>0.11528821889373919</v>
      </c>
      <c r="U8" s="415">
        <v>2365</v>
      </c>
      <c r="V8" s="416">
        <v>2.1902254820253455E-2</v>
      </c>
      <c r="W8" s="40">
        <v>15871</v>
      </c>
      <c r="X8" s="417">
        <v>0.10030321525857211</v>
      </c>
      <c r="Y8" s="418">
        <v>6.1469261037373803E-2</v>
      </c>
      <c r="Z8" s="1" t="e">
        <f>[36]売上明細!W13</f>
        <v>#REF!</v>
      </c>
      <c r="AA8" s="359"/>
      <c r="AB8" s="360"/>
    </row>
    <row r="9" spans="1:28" ht="25.2" customHeight="1" thickBot="1">
      <c r="A9" s="533"/>
      <c r="B9" s="290" t="s">
        <v>8</v>
      </c>
      <c r="C9" s="23" t="s">
        <v>123</v>
      </c>
      <c r="D9" s="420">
        <v>3434</v>
      </c>
      <c r="E9" s="421">
        <v>4642</v>
      </c>
      <c r="F9" s="422">
        <v>402</v>
      </c>
      <c r="G9" s="421">
        <v>485</v>
      </c>
      <c r="H9" s="423">
        <v>8965</v>
      </c>
      <c r="I9" s="424">
        <v>1000</v>
      </c>
      <c r="J9" s="324">
        <v>9966</v>
      </c>
      <c r="K9" s="425">
        <v>4995</v>
      </c>
      <c r="L9" s="426">
        <v>0.45436930506000595</v>
      </c>
      <c r="M9" s="421">
        <v>6404</v>
      </c>
      <c r="N9" s="427">
        <v>0.37957695938827679</v>
      </c>
      <c r="O9" s="422">
        <v>359</v>
      </c>
      <c r="P9" s="426">
        <v>-0.10641103905472199</v>
      </c>
      <c r="Q9" s="421">
        <v>567</v>
      </c>
      <c r="R9" s="428">
        <v>0.16857997398385197</v>
      </c>
      <c r="S9" s="429">
        <v>12327</v>
      </c>
      <c r="T9" s="428">
        <v>0.37497430855657721</v>
      </c>
      <c r="U9" s="429">
        <v>1177</v>
      </c>
      <c r="V9" s="430">
        <v>0.17625501543624089</v>
      </c>
      <c r="W9" s="325">
        <v>13504</v>
      </c>
      <c r="X9" s="431">
        <v>0.35502101859322144</v>
      </c>
      <c r="Y9" s="432">
        <v>5.2304103888373976E-2</v>
      </c>
      <c r="Z9" s="1" t="e">
        <f>[36]売上明細!W14</f>
        <v>#REF!</v>
      </c>
      <c r="AA9" s="359"/>
      <c r="AB9" s="360"/>
    </row>
    <row r="10" spans="1:28" s="332" customFormat="1" ht="30" customHeight="1" thickBot="1">
      <c r="A10" s="67"/>
      <c r="B10" s="68" t="s">
        <v>121</v>
      </c>
      <c r="C10" s="69"/>
      <c r="D10" s="433">
        <v>54637</v>
      </c>
      <c r="E10" s="433">
        <v>32488</v>
      </c>
      <c r="F10" s="434">
        <v>16139</v>
      </c>
      <c r="G10" s="433">
        <v>14245</v>
      </c>
      <c r="H10" s="435">
        <v>117510</v>
      </c>
      <c r="I10" s="436">
        <v>13073</v>
      </c>
      <c r="J10" s="437">
        <v>130584</v>
      </c>
      <c r="K10" s="438">
        <v>68916</v>
      </c>
      <c r="L10" s="439">
        <v>0.26134964795369403</v>
      </c>
      <c r="M10" s="433">
        <v>39790</v>
      </c>
      <c r="N10" s="440">
        <v>0.22474941856651309</v>
      </c>
      <c r="O10" s="434">
        <v>18947</v>
      </c>
      <c r="P10" s="439">
        <v>0.17398236099626249</v>
      </c>
      <c r="Q10" s="433">
        <v>16034</v>
      </c>
      <c r="R10" s="440">
        <v>0.12558763906609452</v>
      </c>
      <c r="S10" s="441">
        <v>143688</v>
      </c>
      <c r="T10" s="440">
        <v>0.22277345561017875</v>
      </c>
      <c r="U10" s="441">
        <v>13025</v>
      </c>
      <c r="V10" s="442">
        <v>-3.6956563025713216E-3</v>
      </c>
      <c r="W10" s="443">
        <v>156714</v>
      </c>
      <c r="X10" s="444">
        <v>0.20010031387262653</v>
      </c>
      <c r="Y10" s="445">
        <v>0.60696199239860982</v>
      </c>
      <c r="Z10" s="4" t="e">
        <f>[36]売上明細!W15</f>
        <v>#REF!</v>
      </c>
      <c r="AA10" s="359"/>
      <c r="AB10" s="361"/>
    </row>
    <row r="11" spans="1:28" s="364" customFormat="1" ht="25.2" customHeight="1">
      <c r="A11" s="534" t="s">
        <v>145</v>
      </c>
      <c r="B11" s="516" t="s">
        <v>146</v>
      </c>
      <c r="C11" s="517" t="s">
        <v>147</v>
      </c>
      <c r="D11" s="446">
        <v>2733</v>
      </c>
      <c r="E11" s="447">
        <v>608</v>
      </c>
      <c r="F11" s="447">
        <v>468</v>
      </c>
      <c r="G11" s="448">
        <v>4311</v>
      </c>
      <c r="H11" s="449">
        <v>8122</v>
      </c>
      <c r="I11" s="450">
        <v>22947</v>
      </c>
      <c r="J11" s="376">
        <v>31070</v>
      </c>
      <c r="K11" s="451">
        <v>4001</v>
      </c>
      <c r="L11" s="452">
        <v>0.46398447828925721</v>
      </c>
      <c r="M11" s="448">
        <v>700</v>
      </c>
      <c r="N11" s="453">
        <v>0.15155152515525069</v>
      </c>
      <c r="O11" s="448">
        <v>624</v>
      </c>
      <c r="P11" s="452">
        <v>0.33154300469439729</v>
      </c>
      <c r="Q11" s="448">
        <v>4561</v>
      </c>
      <c r="R11" s="452">
        <v>5.8054320721962337E-2</v>
      </c>
      <c r="S11" s="454">
        <v>9888</v>
      </c>
      <c r="T11" s="452">
        <v>0.21745353206570536</v>
      </c>
      <c r="U11" s="454">
        <v>25799</v>
      </c>
      <c r="V11" s="455">
        <v>0.12428502042556142</v>
      </c>
      <c r="W11" s="377">
        <v>35688</v>
      </c>
      <c r="X11" s="456">
        <v>0.14864137771389654</v>
      </c>
      <c r="Y11" s="403">
        <v>0.13822411887276884</v>
      </c>
      <c r="Z11" s="316" t="e">
        <v>#REF!</v>
      </c>
      <c r="AA11" s="362"/>
      <c r="AB11" s="363"/>
    </row>
    <row r="12" spans="1:28" s="366" customFormat="1" ht="25.2" customHeight="1">
      <c r="A12" s="535"/>
      <c r="B12" s="520" t="s">
        <v>148</v>
      </c>
      <c r="C12" s="521" t="s">
        <v>149</v>
      </c>
      <c r="D12" s="457">
        <v>11</v>
      </c>
      <c r="E12" s="458">
        <v>190</v>
      </c>
      <c r="F12" s="458">
        <v>293</v>
      </c>
      <c r="G12" s="459">
        <v>357</v>
      </c>
      <c r="H12" s="460">
        <v>853</v>
      </c>
      <c r="I12" s="461">
        <v>4591</v>
      </c>
      <c r="J12" s="378">
        <v>5444</v>
      </c>
      <c r="K12" s="462">
        <v>24</v>
      </c>
      <c r="L12" s="463">
        <v>1.155924259570752</v>
      </c>
      <c r="M12" s="459">
        <v>202</v>
      </c>
      <c r="N12" s="419">
        <v>6.0160116357305851E-2</v>
      </c>
      <c r="O12" s="464">
        <v>210</v>
      </c>
      <c r="P12" s="419">
        <v>-0.28434609740475175</v>
      </c>
      <c r="Q12" s="459">
        <v>330</v>
      </c>
      <c r="R12" s="419">
        <v>-7.5824812195961364E-2</v>
      </c>
      <c r="S12" s="465">
        <v>767</v>
      </c>
      <c r="T12" s="419">
        <v>-0.10087414573295897</v>
      </c>
      <c r="U12" s="465">
        <v>4445</v>
      </c>
      <c r="V12" s="466">
        <v>-3.1680800363562273E-2</v>
      </c>
      <c r="W12" s="379">
        <v>5213</v>
      </c>
      <c r="X12" s="467">
        <v>-4.252818148710915E-2</v>
      </c>
      <c r="Y12" s="468">
        <v>2.0190454665561002E-2</v>
      </c>
      <c r="Z12" s="317"/>
      <c r="AA12" s="362"/>
      <c r="AB12" s="365"/>
    </row>
    <row r="13" spans="1:28" s="366" customFormat="1" ht="25.2" customHeight="1" thickBot="1">
      <c r="A13" s="536"/>
      <c r="B13" s="518" t="s">
        <v>150</v>
      </c>
      <c r="C13" s="519" t="s">
        <v>151</v>
      </c>
      <c r="D13" s="469">
        <v>216</v>
      </c>
      <c r="E13" s="470">
        <v>1949</v>
      </c>
      <c r="F13" s="470">
        <v>120</v>
      </c>
      <c r="G13" s="471">
        <v>531</v>
      </c>
      <c r="H13" s="472">
        <v>2818</v>
      </c>
      <c r="I13" s="473">
        <v>4348</v>
      </c>
      <c r="J13" s="380">
        <v>7167</v>
      </c>
      <c r="K13" s="474">
        <v>661</v>
      </c>
      <c r="L13" s="475">
        <v>2.0498344227338623</v>
      </c>
      <c r="M13" s="471">
        <v>2018</v>
      </c>
      <c r="N13" s="476">
        <v>3.5572427629535698E-2</v>
      </c>
      <c r="O13" s="471">
        <v>243</v>
      </c>
      <c r="P13" s="475">
        <v>1.0195446136075712</v>
      </c>
      <c r="Q13" s="471">
        <v>1084</v>
      </c>
      <c r="R13" s="475">
        <v>1.040774932232573</v>
      </c>
      <c r="S13" s="477">
        <v>4008</v>
      </c>
      <c r="T13" s="475">
        <v>0.42229997504025746</v>
      </c>
      <c r="U13" s="477">
        <v>6846</v>
      </c>
      <c r="V13" s="478">
        <v>0.57453681577972282</v>
      </c>
      <c r="W13" s="381">
        <v>10855</v>
      </c>
      <c r="X13" s="479">
        <v>0.51466960467547007</v>
      </c>
      <c r="Y13" s="480">
        <v>4.2044491362319601E-2</v>
      </c>
      <c r="Z13" s="317"/>
      <c r="AA13" s="362"/>
      <c r="AB13" s="365"/>
    </row>
    <row r="14" spans="1:28" s="366" customFormat="1" ht="30" customHeight="1" thickBot="1">
      <c r="A14" s="318"/>
      <c r="B14" s="319" t="s">
        <v>144</v>
      </c>
      <c r="C14" s="320"/>
      <c r="D14" s="433">
        <v>2961</v>
      </c>
      <c r="E14" s="433">
        <v>2748</v>
      </c>
      <c r="F14" s="433">
        <v>882</v>
      </c>
      <c r="G14" s="433">
        <v>5200</v>
      </c>
      <c r="H14" s="435">
        <v>11794</v>
      </c>
      <c r="I14" s="436">
        <v>31887</v>
      </c>
      <c r="J14" s="437">
        <v>43681</v>
      </c>
      <c r="K14" s="438">
        <v>4687</v>
      </c>
      <c r="L14" s="440">
        <v>0.58277188905636435</v>
      </c>
      <c r="M14" s="433">
        <v>2921</v>
      </c>
      <c r="N14" s="440">
        <v>6.2963006950031555E-2</v>
      </c>
      <c r="O14" s="433">
        <v>1077</v>
      </c>
      <c r="P14" s="440">
        <v>0.22079247706363941</v>
      </c>
      <c r="Q14" s="433">
        <v>5977</v>
      </c>
      <c r="R14" s="440">
        <v>0.14926761536445013</v>
      </c>
      <c r="S14" s="441">
        <v>14664</v>
      </c>
      <c r="T14" s="440">
        <v>0.24336717699289873</v>
      </c>
      <c r="U14" s="441">
        <v>37092</v>
      </c>
      <c r="V14" s="442">
        <v>0.16323152142668929</v>
      </c>
      <c r="W14" s="443">
        <v>51757</v>
      </c>
      <c r="X14" s="481">
        <v>0.18486876744467659</v>
      </c>
      <c r="Y14" s="482">
        <v>0.20045906490064944</v>
      </c>
      <c r="Z14" s="317" t="e">
        <v>#REF!</v>
      </c>
      <c r="AA14" s="362"/>
      <c r="AB14" s="367"/>
    </row>
    <row r="15" spans="1:28" s="332" customFormat="1" ht="24.75" customHeight="1">
      <c r="A15" s="531" t="s">
        <v>138</v>
      </c>
      <c r="B15" s="321" t="s">
        <v>12</v>
      </c>
      <c r="C15" s="291" t="s">
        <v>133</v>
      </c>
      <c r="D15" s="392">
        <v>10623</v>
      </c>
      <c r="E15" s="393">
        <v>7004</v>
      </c>
      <c r="F15" s="393">
        <v>2460</v>
      </c>
      <c r="G15" s="393">
        <v>8621</v>
      </c>
      <c r="H15" s="483">
        <v>28709</v>
      </c>
      <c r="I15" s="484">
        <v>2336</v>
      </c>
      <c r="J15" s="256">
        <v>31046</v>
      </c>
      <c r="K15" s="397">
        <v>15406</v>
      </c>
      <c r="L15" s="398">
        <v>0.45020262245662579</v>
      </c>
      <c r="M15" s="393">
        <v>8423</v>
      </c>
      <c r="N15" s="398">
        <v>0.20265560563235274</v>
      </c>
      <c r="O15" s="393">
        <v>2483</v>
      </c>
      <c r="P15" s="398">
        <v>9.0926811583015577E-3</v>
      </c>
      <c r="Q15" s="393">
        <v>8746</v>
      </c>
      <c r="R15" s="398">
        <v>1.4465518798143331E-2</v>
      </c>
      <c r="S15" s="400">
        <v>35059</v>
      </c>
      <c r="T15" s="398">
        <v>0.22115222845185972</v>
      </c>
      <c r="U15" s="400">
        <v>2486</v>
      </c>
      <c r="V15" s="401">
        <v>6.4184442168447334E-2</v>
      </c>
      <c r="W15" s="41">
        <v>37545</v>
      </c>
      <c r="X15" s="402">
        <v>0.20933945421596642</v>
      </c>
      <c r="Y15" s="403">
        <v>0.1454161399776466</v>
      </c>
      <c r="Z15" s="4" t="e">
        <f>[36]売上明細!W24</f>
        <v>#REF!</v>
      </c>
      <c r="AA15" s="359"/>
      <c r="AB15" s="361"/>
    </row>
    <row r="16" spans="1:28" s="332" customFormat="1" ht="24.75" customHeight="1">
      <c r="A16" s="537"/>
      <c r="B16" s="515" t="s">
        <v>139</v>
      </c>
      <c r="C16" s="522" t="s">
        <v>140</v>
      </c>
      <c r="D16" s="404">
        <v>4383</v>
      </c>
      <c r="E16" s="405">
        <v>1879</v>
      </c>
      <c r="F16" s="405">
        <v>420</v>
      </c>
      <c r="G16" s="405">
        <v>1304</v>
      </c>
      <c r="H16" s="485">
        <v>7987</v>
      </c>
      <c r="I16" s="486">
        <v>84</v>
      </c>
      <c r="J16" s="329">
        <v>8071</v>
      </c>
      <c r="K16" s="410">
        <v>5548</v>
      </c>
      <c r="L16" s="412">
        <v>0.26590462624851019</v>
      </c>
      <c r="M16" s="405">
        <v>2598</v>
      </c>
      <c r="N16" s="412">
        <v>0.38286684197972282</v>
      </c>
      <c r="O16" s="405">
        <v>511</v>
      </c>
      <c r="P16" s="412">
        <v>0.21510850038909124</v>
      </c>
      <c r="Q16" s="405">
        <v>1427</v>
      </c>
      <c r="R16" s="412">
        <v>9.4724153262936761E-2</v>
      </c>
      <c r="S16" s="415">
        <v>10086</v>
      </c>
      <c r="T16" s="412">
        <v>0.26279781217892556</v>
      </c>
      <c r="U16" s="415">
        <v>133</v>
      </c>
      <c r="V16" s="416">
        <v>0.57361276543343809</v>
      </c>
      <c r="W16" s="40">
        <v>10219</v>
      </c>
      <c r="X16" s="417">
        <v>0.26605471937246811</v>
      </c>
      <c r="Y16" s="487">
        <v>3.958049405364808E-2</v>
      </c>
      <c r="Z16" s="4" t="e">
        <f>[36]売上明細!W25</f>
        <v>#REF!</v>
      </c>
      <c r="AA16" s="359"/>
      <c r="AB16" s="368"/>
    </row>
    <row r="17" spans="1:28" s="332" customFormat="1" ht="24.75" customHeight="1" thickBot="1">
      <c r="A17" s="538"/>
      <c r="B17" s="322" t="s">
        <v>13</v>
      </c>
      <c r="C17" s="323" t="s">
        <v>134</v>
      </c>
      <c r="D17" s="420">
        <v>1439</v>
      </c>
      <c r="E17" s="421">
        <v>247</v>
      </c>
      <c r="F17" s="421">
        <v>51</v>
      </c>
      <c r="G17" s="421">
        <v>56</v>
      </c>
      <c r="H17" s="488">
        <v>1795</v>
      </c>
      <c r="I17" s="489">
        <v>9</v>
      </c>
      <c r="J17" s="324">
        <v>1805</v>
      </c>
      <c r="K17" s="425">
        <v>1379</v>
      </c>
      <c r="L17" s="427">
        <v>-4.1736955884275645E-2</v>
      </c>
      <c r="M17" s="421">
        <v>360</v>
      </c>
      <c r="N17" s="427">
        <v>0.45473202911623078</v>
      </c>
      <c r="O17" s="421">
        <v>21</v>
      </c>
      <c r="P17" s="490">
        <v>-0.58881756885190351</v>
      </c>
      <c r="Q17" s="421">
        <v>114</v>
      </c>
      <c r="R17" s="490">
        <v>1.0105618516024657</v>
      </c>
      <c r="S17" s="429">
        <v>1875</v>
      </c>
      <c r="T17" s="490">
        <v>4.4307152608093113E-2</v>
      </c>
      <c r="U17" s="429">
        <v>16</v>
      </c>
      <c r="V17" s="430">
        <v>0.7064540535171423</v>
      </c>
      <c r="W17" s="325">
        <v>1892</v>
      </c>
      <c r="X17" s="431">
        <v>4.7931650272256703E-2</v>
      </c>
      <c r="Y17" s="491">
        <v>7.3291835276473741E-3</v>
      </c>
      <c r="Z17" s="4" t="e">
        <f>[36]売上明細!W26</f>
        <v>#REF!</v>
      </c>
      <c r="AA17" s="359"/>
      <c r="AB17" s="361"/>
    </row>
    <row r="18" spans="1:28" s="332" customFormat="1" ht="30" customHeight="1" thickBot="1">
      <c r="A18" s="67"/>
      <c r="B18" s="68" t="s">
        <v>132</v>
      </c>
      <c r="C18" s="69"/>
      <c r="D18" s="433">
        <v>16446</v>
      </c>
      <c r="E18" s="433">
        <v>9131</v>
      </c>
      <c r="F18" s="433">
        <v>2933</v>
      </c>
      <c r="G18" s="433">
        <v>9982</v>
      </c>
      <c r="H18" s="435">
        <v>38493</v>
      </c>
      <c r="I18" s="436">
        <v>2430</v>
      </c>
      <c r="J18" s="437">
        <v>40924</v>
      </c>
      <c r="K18" s="438">
        <v>22334</v>
      </c>
      <c r="L18" s="440">
        <v>0.35802706176010496</v>
      </c>
      <c r="M18" s="433">
        <v>11382</v>
      </c>
      <c r="N18" s="440">
        <v>0.2465847225362397</v>
      </c>
      <c r="O18" s="433">
        <v>3015</v>
      </c>
      <c r="P18" s="440">
        <v>2.8081948157924114E-2</v>
      </c>
      <c r="Q18" s="433">
        <v>10288</v>
      </c>
      <c r="R18" s="440">
        <v>3.0620147438724786E-2</v>
      </c>
      <c r="S18" s="441">
        <v>47021</v>
      </c>
      <c r="T18" s="440">
        <v>0.22154288714949388</v>
      </c>
      <c r="U18" s="441">
        <v>2636</v>
      </c>
      <c r="V18" s="442">
        <v>8.4521474691137313E-2</v>
      </c>
      <c r="W18" s="443">
        <v>49657</v>
      </c>
      <c r="X18" s="444">
        <v>0.21340379928115383</v>
      </c>
      <c r="Y18" s="482">
        <v>0.19232581755894204</v>
      </c>
      <c r="Z18" s="4" t="e">
        <f>[36]売上明細!W27</f>
        <v>#REF!</v>
      </c>
      <c r="AA18" s="359"/>
      <c r="AB18" s="361"/>
    </row>
    <row r="19" spans="1:28" s="332" customFormat="1" ht="24.6" customHeight="1" thickBot="1">
      <c r="A19" s="292" t="s">
        <v>10</v>
      </c>
      <c r="B19" s="293" t="s">
        <v>128</v>
      </c>
      <c r="C19" s="294"/>
      <c r="D19" s="492">
        <v>0</v>
      </c>
      <c r="E19" s="492">
        <v>0</v>
      </c>
      <c r="F19" s="492">
        <v>0</v>
      </c>
      <c r="G19" s="492">
        <v>0</v>
      </c>
      <c r="H19" s="493">
        <v>0</v>
      </c>
      <c r="I19" s="494">
        <v>62</v>
      </c>
      <c r="J19" s="495">
        <v>62</v>
      </c>
      <c r="K19" s="496">
        <v>0</v>
      </c>
      <c r="L19" s="497">
        <v>0</v>
      </c>
      <c r="M19" s="492">
        <v>0</v>
      </c>
      <c r="N19" s="497">
        <v>0</v>
      </c>
      <c r="O19" s="492">
        <v>0</v>
      </c>
      <c r="P19" s="498">
        <v>0</v>
      </c>
      <c r="Q19" s="492">
        <v>0</v>
      </c>
      <c r="R19" s="498">
        <v>0</v>
      </c>
      <c r="S19" s="492">
        <v>0</v>
      </c>
      <c r="T19" s="498">
        <v>0</v>
      </c>
      <c r="U19" s="499">
        <v>65</v>
      </c>
      <c r="V19" s="500">
        <v>4.1669546890584636E-2</v>
      </c>
      <c r="W19" s="501">
        <v>65</v>
      </c>
      <c r="X19" s="502">
        <v>4.1669546890584636E-2</v>
      </c>
      <c r="Y19" s="503">
        <v>2.5312514179862605E-4</v>
      </c>
      <c r="Z19" s="4">
        <f>[36]売上明細!W28</f>
        <v>0</v>
      </c>
      <c r="AA19" s="359"/>
      <c r="AB19" s="361"/>
    </row>
    <row r="20" spans="1:28" s="332" customFormat="1" ht="30" customHeight="1" thickBot="1">
      <c r="A20" s="292" t="s">
        <v>122</v>
      </c>
      <c r="B20" s="293" t="s">
        <v>129</v>
      </c>
      <c r="C20" s="294"/>
      <c r="D20" s="504">
        <v>74045</v>
      </c>
      <c r="E20" s="504">
        <v>44368</v>
      </c>
      <c r="F20" s="504">
        <v>19955</v>
      </c>
      <c r="G20" s="504">
        <v>29428</v>
      </c>
      <c r="H20" s="505">
        <v>167798</v>
      </c>
      <c r="I20" s="506">
        <v>47454</v>
      </c>
      <c r="J20" s="507">
        <v>215252</v>
      </c>
      <c r="K20" s="508">
        <v>95939</v>
      </c>
      <c r="L20" s="509">
        <v>0.29567944583070771</v>
      </c>
      <c r="M20" s="504">
        <v>54095</v>
      </c>
      <c r="N20" s="509">
        <v>0.21921984924984159</v>
      </c>
      <c r="O20" s="504">
        <v>23040</v>
      </c>
      <c r="P20" s="509">
        <v>0.15460816811999673</v>
      </c>
      <c r="Q20" s="504">
        <v>32299</v>
      </c>
      <c r="R20" s="509">
        <v>9.7558924904722136E-2</v>
      </c>
      <c r="S20" s="510">
        <v>205374</v>
      </c>
      <c r="T20" s="509">
        <v>0.22393868470921807</v>
      </c>
      <c r="U20" s="510">
        <v>52819</v>
      </c>
      <c r="V20" s="511">
        <v>0.11305116089058126</v>
      </c>
      <c r="W20" s="510">
        <v>258194</v>
      </c>
      <c r="X20" s="46">
        <v>0.19949241963537537</v>
      </c>
      <c r="Y20" s="487">
        <v>1</v>
      </c>
      <c r="Z20" s="4" t="e">
        <f>[36]売上明細!W29</f>
        <v>#REF!</v>
      </c>
      <c r="AA20" s="359"/>
      <c r="AB20" s="361"/>
    </row>
    <row r="21" spans="1:28" s="369" customFormat="1" ht="25.2" customHeight="1" thickBot="1">
      <c r="A21" s="70" t="s">
        <v>6</v>
      </c>
      <c r="B21" s="71" t="s">
        <v>130</v>
      </c>
      <c r="C21" s="42"/>
      <c r="D21" s="45">
        <v>0.34399244822011488</v>
      </c>
      <c r="E21" s="45">
        <v>0.20612400822097282</v>
      </c>
      <c r="F21" s="45">
        <v>9.2707202787221138E-2</v>
      </c>
      <c r="G21" s="45">
        <v>0.13671632658807537</v>
      </c>
      <c r="H21" s="374">
        <v>0.77953998581638428</v>
      </c>
      <c r="I21" s="373">
        <v>0.22046001418361574</v>
      </c>
      <c r="J21" s="372">
        <v>1</v>
      </c>
      <c r="K21" s="371">
        <v>0.37157712494362655</v>
      </c>
      <c r="L21" s="43"/>
      <c r="M21" s="45">
        <v>0.20951402286172144</v>
      </c>
      <c r="N21" s="43"/>
      <c r="O21" s="45">
        <v>8.9238157598545614E-2</v>
      </c>
      <c r="P21" s="43"/>
      <c r="Q21" s="45">
        <v>0.12509810147240841</v>
      </c>
      <c r="R21" s="43"/>
      <c r="S21" s="44">
        <v>0.79542740687630198</v>
      </c>
      <c r="T21" s="43"/>
      <c r="U21" s="44">
        <v>0.20457259312369791</v>
      </c>
      <c r="V21" s="43"/>
      <c r="W21" s="44">
        <v>1</v>
      </c>
      <c r="X21" s="46"/>
      <c r="Y21" s="512"/>
      <c r="Z21" s="9" t="e">
        <f>[36]売上明細!W30</f>
        <v>#REF!</v>
      </c>
      <c r="AB21" s="360"/>
    </row>
    <row r="22" spans="1:28" ht="18.75" customHeight="1">
      <c r="A22" s="24" t="s">
        <v>0</v>
      </c>
      <c r="B22" s="1"/>
      <c r="C22" s="25" t="s">
        <v>131</v>
      </c>
      <c r="D22" s="1"/>
      <c r="E22" s="1"/>
      <c r="F22" s="295" t="s">
        <v>165</v>
      </c>
      <c r="G22" s="295"/>
      <c r="H22" s="26"/>
      <c r="I22" s="26"/>
      <c r="J22" s="26"/>
      <c r="K22" s="1"/>
      <c r="L22" s="1"/>
      <c r="M22" s="1"/>
      <c r="N22" s="26"/>
      <c r="O22" s="295" t="s">
        <v>167</v>
      </c>
      <c r="P22" s="295"/>
      <c r="Q22" s="26"/>
      <c r="R22" s="47"/>
      <c r="S22" s="26"/>
      <c r="T22" s="47"/>
      <c r="U22" s="26"/>
      <c r="V22" s="47"/>
      <c r="W22" s="1"/>
      <c r="X22" s="26"/>
      <c r="Y22" s="48"/>
      <c r="Z22" s="1"/>
    </row>
    <row r="23" spans="1:28" s="330" customFormat="1" ht="24.6" customHeight="1">
      <c r="A23" s="10"/>
      <c r="B23" s="10"/>
      <c r="C23" s="10"/>
      <c r="D23" s="10"/>
      <c r="E23" s="10"/>
      <c r="F23" s="296" t="s">
        <v>166</v>
      </c>
      <c r="G23" s="295"/>
      <c r="H23" s="27"/>
      <c r="I23" s="27"/>
      <c r="J23" s="27"/>
      <c r="K23" s="10"/>
      <c r="L23" s="10"/>
      <c r="M23" s="10"/>
      <c r="N23" s="27"/>
      <c r="O23" s="296" t="s">
        <v>168</v>
      </c>
      <c r="P23" s="296"/>
      <c r="Q23" s="27"/>
      <c r="R23" s="49"/>
      <c r="S23" s="27"/>
      <c r="T23" s="65"/>
      <c r="U23" s="27"/>
      <c r="V23" s="49"/>
      <c r="W23" s="10"/>
      <c r="X23" s="27"/>
      <c r="Y23" s="50"/>
      <c r="Z23" s="10"/>
    </row>
    <row r="24" spans="1:28" s="330" customFormat="1">
      <c r="A24" s="525"/>
      <c r="B24" s="525"/>
      <c r="C24" s="525"/>
      <c r="D24" s="526"/>
      <c r="E24" s="526"/>
      <c r="F24" s="526"/>
      <c r="G24" s="526"/>
      <c r="H24" s="526"/>
      <c r="I24" s="526"/>
      <c r="J24" s="526"/>
      <c r="K24" s="526"/>
      <c r="L24" s="526"/>
      <c r="M24" s="526"/>
      <c r="N24" s="526"/>
      <c r="O24" s="526"/>
      <c r="P24" s="526"/>
      <c r="Q24" s="526"/>
      <c r="R24" s="297"/>
      <c r="S24" s="298"/>
      <c r="T24" s="65"/>
      <c r="U24" s="299"/>
      <c r="V24" s="299"/>
      <c r="W24" s="299"/>
      <c r="X24" s="299"/>
      <c r="Y24" s="299"/>
      <c r="Z24" s="300"/>
    </row>
    <row r="25" spans="1:28" s="330" customFormat="1">
      <c r="A25" s="10"/>
      <c r="B25" s="10"/>
      <c r="C25" s="10"/>
      <c r="D25" s="10" t="s">
        <v>152</v>
      </c>
      <c r="E25" s="10"/>
      <c r="F25" s="296"/>
      <c r="G25" s="27"/>
      <c r="H25" s="27"/>
      <c r="I25" s="27"/>
      <c r="J25" s="27"/>
      <c r="K25" s="539"/>
      <c r="L25" s="539"/>
      <c r="M25" s="539"/>
      <c r="N25" s="539"/>
      <c r="O25" s="539"/>
      <c r="P25" s="539"/>
      <c r="Q25" s="539"/>
      <c r="R25" s="539"/>
      <c r="S25" s="539"/>
      <c r="T25" s="539"/>
      <c r="U25" s="539"/>
      <c r="V25" s="539"/>
      <c r="W25" s="539"/>
      <c r="X25" s="539"/>
      <c r="Y25" s="539"/>
      <c r="Z25" s="10"/>
    </row>
    <row r="26" spans="1:28" ht="35.25" customHeight="1" thickBot="1">
      <c r="A26" s="326" t="s">
        <v>158</v>
      </c>
      <c r="B26" s="1"/>
      <c r="C26" s="1"/>
      <c r="D26" s="540" t="s">
        <v>159</v>
      </c>
      <c r="E26" s="540"/>
      <c r="F26" s="540"/>
      <c r="G26" s="541"/>
      <c r="H26" s="541"/>
      <c r="I26" s="541"/>
      <c r="J26" s="541"/>
      <c r="K26" s="541"/>
      <c r="L26" s="1"/>
      <c r="M26" s="28"/>
      <c r="N26" s="12"/>
      <c r="O26" s="15"/>
      <c r="P26" s="13"/>
      <c r="Q26" s="14"/>
      <c r="R26" s="13"/>
      <c r="S26" s="11"/>
      <c r="T26" s="13"/>
      <c r="U26" s="11"/>
      <c r="V26" s="13"/>
      <c r="W26" s="1"/>
      <c r="X26" s="11"/>
      <c r="Y26" s="12"/>
      <c r="Z26" s="1"/>
    </row>
    <row r="27" spans="1:28" s="370" customFormat="1" ht="30.75" customHeight="1">
      <c r="A27" s="327"/>
      <c r="B27" s="328"/>
      <c r="C27" s="328"/>
      <c r="D27" s="542" t="s">
        <v>160</v>
      </c>
      <c r="E27" s="543"/>
      <c r="F27" s="544"/>
      <c r="G27" s="545" t="s">
        <v>143</v>
      </c>
      <c r="H27" s="301"/>
      <c r="I27" s="302"/>
      <c r="J27" s="51"/>
      <c r="K27" s="301"/>
      <c r="L27" s="8"/>
      <c r="M27" s="52"/>
      <c r="N27" s="53"/>
      <c r="O27" s="52"/>
      <c r="P27" s="53"/>
      <c r="Q27" s="52"/>
      <c r="R27" s="53"/>
      <c r="S27" s="52"/>
      <c r="T27" s="51"/>
      <c r="U27" s="303"/>
      <c r="V27" s="8"/>
      <c r="W27" s="8"/>
      <c r="X27" s="8"/>
      <c r="Y27" s="8"/>
      <c r="Z27" s="8"/>
    </row>
    <row r="28" spans="1:28" s="358" customFormat="1" ht="29.25" customHeight="1" thickBot="1">
      <c r="A28" s="20"/>
      <c r="B28" s="21"/>
      <c r="C28" s="22"/>
      <c r="D28" s="547" t="s">
        <v>125</v>
      </c>
      <c r="E28" s="548"/>
      <c r="F28" s="287" t="s">
        <v>126</v>
      </c>
      <c r="G28" s="546"/>
      <c r="H28" s="54"/>
      <c r="I28" s="54"/>
      <c r="J28" s="7"/>
      <c r="K28" s="54"/>
      <c r="L28" s="55"/>
      <c r="M28" s="54"/>
      <c r="N28" s="56"/>
      <c r="O28" s="54"/>
      <c r="P28" s="56"/>
      <c r="Q28" s="54"/>
      <c r="R28" s="56"/>
      <c r="S28" s="54"/>
      <c r="T28" s="57"/>
      <c r="U28" s="54"/>
      <c r="V28" s="7"/>
      <c r="W28" s="7"/>
      <c r="X28" s="7"/>
      <c r="Y28" s="7"/>
      <c r="Z28" s="7"/>
    </row>
    <row r="29" spans="1:28" s="332" customFormat="1" ht="30" customHeight="1" thickBot="1">
      <c r="A29" s="259" t="s">
        <v>153</v>
      </c>
      <c r="B29" s="260"/>
      <c r="C29" s="284" t="s">
        <v>154</v>
      </c>
      <c r="D29" s="523">
        <v>581800</v>
      </c>
      <c r="E29" s="524"/>
      <c r="F29" s="304">
        <v>4.6937348121788736E-2</v>
      </c>
      <c r="G29" s="305">
        <v>0.59367346938775512</v>
      </c>
      <c r="H29" s="285"/>
      <c r="I29" s="306"/>
      <c r="J29" s="307"/>
      <c r="K29" s="261"/>
      <c r="L29" s="262"/>
      <c r="M29" s="263"/>
      <c r="N29" s="264"/>
      <c r="O29" s="265"/>
      <c r="P29" s="264"/>
      <c r="Q29" s="266"/>
      <c r="R29" s="264"/>
      <c r="S29" s="266"/>
      <c r="T29" s="267"/>
      <c r="U29" s="266"/>
      <c r="V29" s="258"/>
      <c r="W29" s="4"/>
      <c r="X29" s="4"/>
      <c r="Y29" s="4"/>
      <c r="Z29" s="4"/>
    </row>
    <row r="30" spans="1:28" s="332" customFormat="1" ht="30" customHeight="1" thickBot="1">
      <c r="A30" s="259" t="s">
        <v>155</v>
      </c>
      <c r="B30" s="268"/>
      <c r="C30" s="284" t="s">
        <v>156</v>
      </c>
      <c r="D30" s="523">
        <v>210000</v>
      </c>
      <c r="E30" s="524"/>
      <c r="F30" s="304">
        <v>6.2915876057568321E-2</v>
      </c>
      <c r="G30" s="305">
        <v>0.21428571428571427</v>
      </c>
      <c r="H30" s="285"/>
      <c r="I30" s="266"/>
      <c r="J30" s="308"/>
      <c r="K30" s="269"/>
      <c r="L30" s="270"/>
      <c r="M30" s="266"/>
      <c r="N30" s="270"/>
      <c r="O30" s="266"/>
      <c r="P30" s="270"/>
      <c r="Q30" s="266"/>
      <c r="R30" s="270"/>
      <c r="S30" s="266"/>
      <c r="T30" s="267"/>
      <c r="U30" s="266"/>
      <c r="V30" s="258"/>
      <c r="W30" s="4"/>
      <c r="X30" s="4"/>
      <c r="Y30" s="4"/>
      <c r="Z30" s="4"/>
    </row>
    <row r="31" spans="1:28" s="332" customFormat="1" ht="30" customHeight="1" thickBot="1">
      <c r="A31" s="259" t="s">
        <v>137</v>
      </c>
      <c r="B31" s="268"/>
      <c r="C31" s="284" t="s">
        <v>157</v>
      </c>
      <c r="D31" s="523">
        <v>188000</v>
      </c>
      <c r="E31" s="524"/>
      <c r="F31" s="304">
        <v>0.11686459993166354</v>
      </c>
      <c r="G31" s="305">
        <v>0.19183673469387755</v>
      </c>
      <c r="H31" s="285"/>
      <c r="I31" s="266"/>
      <c r="J31" s="271"/>
      <c r="K31" s="263"/>
      <c r="L31" s="262"/>
      <c r="M31" s="263"/>
      <c r="N31" s="264"/>
      <c r="O31" s="551"/>
      <c r="P31" s="551"/>
      <c r="Q31" s="551"/>
      <c r="R31" s="551"/>
      <c r="S31" s="551"/>
      <c r="T31" s="551"/>
      <c r="U31" s="551"/>
      <c r="V31" s="551"/>
      <c r="W31" s="4"/>
      <c r="X31" s="4"/>
      <c r="Y31" s="4"/>
      <c r="Z31" s="4"/>
    </row>
    <row r="32" spans="1:28" ht="25.2" customHeight="1" thickBot="1">
      <c r="A32" s="309" t="s">
        <v>10</v>
      </c>
      <c r="B32" s="293"/>
      <c r="C32" s="310" t="s">
        <v>128</v>
      </c>
      <c r="D32" s="549">
        <v>200</v>
      </c>
      <c r="E32" s="550"/>
      <c r="F32" s="288">
        <v>-0.19674881512518116</v>
      </c>
      <c r="G32" s="289">
        <v>2.0408163265306123E-4</v>
      </c>
      <c r="H32" s="285"/>
      <c r="I32" s="257"/>
      <c r="J32" s="271"/>
      <c r="K32" s="272"/>
      <c r="L32" s="273"/>
      <c r="M32" s="257"/>
      <c r="N32" s="273"/>
      <c r="O32" s="257"/>
      <c r="P32" s="273"/>
      <c r="Q32" s="257"/>
      <c r="R32" s="273"/>
      <c r="S32" s="257"/>
      <c r="T32" s="271"/>
      <c r="U32" s="257"/>
      <c r="V32" s="274"/>
      <c r="W32" s="1"/>
      <c r="X32" s="1"/>
      <c r="Y32" s="1"/>
      <c r="Z32" s="1"/>
    </row>
    <row r="33" spans="1:26" ht="23.25" customHeight="1" thickBot="1">
      <c r="A33" s="552" t="s">
        <v>122</v>
      </c>
      <c r="B33" s="553"/>
      <c r="C33" s="310" t="s">
        <v>7</v>
      </c>
      <c r="D33" s="549">
        <v>980000</v>
      </c>
      <c r="E33" s="550"/>
      <c r="F33" s="288">
        <v>6.3064402754279048E-2</v>
      </c>
      <c r="G33" s="289">
        <v>1</v>
      </c>
      <c r="H33" s="285"/>
      <c r="I33" s="257"/>
      <c r="J33" s="271"/>
      <c r="K33" s="272"/>
      <c r="L33" s="273"/>
      <c r="M33" s="257"/>
      <c r="N33" s="273"/>
      <c r="O33" s="257"/>
      <c r="P33" s="273"/>
      <c r="Q33" s="257"/>
      <c r="R33" s="273"/>
      <c r="S33" s="257"/>
      <c r="T33" s="271"/>
      <c r="U33" s="257"/>
      <c r="V33" s="274"/>
      <c r="W33" s="1"/>
      <c r="X33" s="1"/>
      <c r="Y33" s="1"/>
      <c r="Z33" s="1"/>
    </row>
    <row r="34" spans="1:26" ht="18.75" customHeight="1">
      <c r="A34" s="275" t="s">
        <v>0</v>
      </c>
      <c r="B34" s="276"/>
      <c r="C34" s="277" t="s">
        <v>131</v>
      </c>
      <c r="D34" s="276"/>
      <c r="E34" s="276"/>
      <c r="F34" s="295" t="s">
        <v>161</v>
      </c>
      <c r="G34" s="278"/>
      <c r="H34" s="278"/>
      <c r="I34" s="278"/>
      <c r="J34" s="276"/>
      <c r="K34" s="286"/>
      <c r="L34" s="276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1"/>
    </row>
    <row r="35" spans="1:26">
      <c r="A35" s="276"/>
      <c r="B35" s="276"/>
      <c r="C35" s="276"/>
      <c r="D35" s="276"/>
      <c r="E35" s="276"/>
      <c r="F35" s="296" t="s">
        <v>162</v>
      </c>
      <c r="G35" s="278"/>
      <c r="H35" s="278"/>
      <c r="I35" s="278"/>
      <c r="J35" s="276"/>
      <c r="K35" s="276"/>
      <c r="L35" s="276"/>
      <c r="M35" s="279"/>
      <c r="N35" s="280"/>
      <c r="O35" s="281"/>
      <c r="P35" s="282"/>
      <c r="Q35" s="283"/>
      <c r="R35" s="282"/>
      <c r="S35" s="278"/>
      <c r="T35" s="282"/>
      <c r="U35" s="278"/>
      <c r="V35" s="282"/>
      <c r="W35" s="276"/>
      <c r="X35" s="278"/>
      <c r="Y35" s="280"/>
      <c r="Z35" s="1"/>
    </row>
    <row r="36" spans="1:26" ht="5.7" customHeight="1">
      <c r="A36" s="1"/>
      <c r="B36" s="1"/>
      <c r="C36" s="1"/>
      <c r="D36" s="1"/>
      <c r="E36" s="1"/>
      <c r="F36" s="1"/>
      <c r="G36" s="58"/>
      <c r="H36" s="58"/>
      <c r="I36" s="58"/>
      <c r="J36" s="58"/>
      <c r="K36" s="1"/>
      <c r="L36" s="1"/>
      <c r="M36" s="311"/>
      <c r="N36" s="62"/>
      <c r="O36" s="312"/>
      <c r="P36" s="60"/>
      <c r="Q36" s="61"/>
      <c r="R36" s="60"/>
      <c r="S36" s="58"/>
      <c r="T36" s="60"/>
      <c r="U36" s="58"/>
      <c r="V36" s="60"/>
      <c r="W36" s="18"/>
      <c r="X36" s="63"/>
      <c r="Y36" s="59"/>
      <c r="Z36" s="64">
        <v>0.16048118128728073</v>
      </c>
    </row>
    <row r="37" spans="1:26" ht="74.25" customHeight="1">
      <c r="A37" s="1"/>
      <c r="B37" s="1"/>
      <c r="C37" s="1"/>
      <c r="D37" s="18"/>
      <c r="E37" s="18"/>
      <c r="F37" s="18"/>
      <c r="G37" s="58"/>
      <c r="H37" s="58"/>
      <c r="I37" s="58"/>
      <c r="J37" s="58"/>
      <c r="K37" s="1"/>
      <c r="L37" s="1"/>
      <c r="M37" s="311"/>
      <c r="N37" s="62"/>
      <c r="O37" s="312"/>
      <c r="P37" s="60"/>
      <c r="Q37" s="61"/>
      <c r="R37" s="60"/>
      <c r="S37" s="58"/>
      <c r="T37" s="60"/>
      <c r="U37" s="58"/>
      <c r="V37" s="60"/>
      <c r="W37" s="18"/>
      <c r="X37" s="63"/>
      <c r="Y37" s="59"/>
      <c r="Z37" s="64">
        <v>0.10269669716226339</v>
      </c>
    </row>
    <row r="38" spans="1:26">
      <c r="F38" s="331"/>
      <c r="G38" s="333"/>
      <c r="H38" s="333"/>
      <c r="I38" s="333"/>
      <c r="J38" s="333"/>
      <c r="L38" s="331"/>
      <c r="M38" s="334"/>
      <c r="N38" s="335"/>
      <c r="O38" s="336"/>
      <c r="P38" s="337"/>
      <c r="Q38" s="338"/>
      <c r="R38" s="337"/>
      <c r="S38" s="333"/>
      <c r="T38" s="337"/>
      <c r="U38" s="333"/>
      <c r="V38" s="337"/>
      <c r="W38" s="339"/>
      <c r="X38" s="340"/>
      <c r="Y38" s="341"/>
      <c r="Z38" s="342">
        <v>0.38279456825646341</v>
      </c>
    </row>
    <row r="39" spans="1:26">
      <c r="F39" s="331"/>
      <c r="G39" s="333"/>
      <c r="H39" s="333"/>
      <c r="I39" s="333"/>
      <c r="J39" s="333"/>
      <c r="L39" s="331"/>
      <c r="M39" s="343"/>
      <c r="N39" s="341"/>
      <c r="O39" s="344"/>
      <c r="P39" s="337"/>
      <c r="Q39" s="338"/>
      <c r="R39" s="337"/>
      <c r="S39" s="333"/>
      <c r="T39" s="337"/>
      <c r="U39" s="333"/>
      <c r="V39" s="337"/>
      <c r="W39" s="331"/>
      <c r="X39" s="333"/>
      <c r="Y39" s="341"/>
    </row>
    <row r="40" spans="1:26">
      <c r="F40" s="331"/>
      <c r="G40" s="333"/>
      <c r="H40" s="333"/>
      <c r="I40" s="333"/>
      <c r="J40" s="333"/>
      <c r="L40" s="331"/>
      <c r="M40" s="343"/>
      <c r="N40" s="341"/>
      <c r="O40" s="344"/>
      <c r="P40" s="337"/>
      <c r="Q40" s="338"/>
      <c r="R40" s="337"/>
      <c r="S40" s="333"/>
      <c r="T40" s="337"/>
      <c r="U40" s="333"/>
      <c r="V40" s="337"/>
      <c r="W40" s="331"/>
      <c r="X40" s="333"/>
      <c r="Y40" s="341"/>
    </row>
    <row r="41" spans="1:26">
      <c r="F41" s="331"/>
      <c r="G41" s="333"/>
      <c r="H41" s="333"/>
      <c r="I41" s="333"/>
      <c r="J41" s="333"/>
      <c r="L41" s="331"/>
      <c r="M41" s="343"/>
      <c r="N41" s="341"/>
      <c r="O41" s="344"/>
      <c r="P41" s="337"/>
      <c r="Q41" s="338"/>
      <c r="R41" s="337"/>
      <c r="S41" s="333"/>
      <c r="T41" s="337"/>
      <c r="U41" s="333"/>
      <c r="V41" s="337"/>
      <c r="W41" s="331"/>
      <c r="X41" s="333"/>
      <c r="Y41" s="341"/>
    </row>
    <row r="42" spans="1:26">
      <c r="F42" s="331"/>
      <c r="G42" s="333"/>
      <c r="H42" s="333"/>
      <c r="I42" s="333"/>
      <c r="J42" s="333"/>
      <c r="L42" s="331"/>
      <c r="M42" s="334"/>
      <c r="N42" s="335"/>
      <c r="O42" s="336"/>
      <c r="P42" s="337"/>
      <c r="Q42" s="338"/>
      <c r="R42" s="337"/>
      <c r="S42" s="333"/>
      <c r="T42" s="337"/>
      <c r="U42" s="333"/>
      <c r="V42" s="337"/>
      <c r="W42" s="339"/>
      <c r="X42" s="340"/>
      <c r="Y42" s="341"/>
      <c r="Z42" s="342">
        <v>0.21818440904550981</v>
      </c>
    </row>
    <row r="43" spans="1:26">
      <c r="F43" s="331"/>
      <c r="G43" s="333"/>
      <c r="H43" s="333"/>
      <c r="I43" s="333"/>
      <c r="J43" s="333"/>
      <c r="L43" s="331"/>
      <c r="M43" s="334"/>
      <c r="N43" s="335"/>
      <c r="O43" s="336"/>
      <c r="P43" s="337"/>
      <c r="Q43" s="338"/>
      <c r="R43" s="337"/>
      <c r="S43" s="333"/>
      <c r="T43" s="337"/>
      <c r="U43" s="333"/>
      <c r="V43" s="337"/>
      <c r="W43" s="339"/>
      <c r="X43" s="340"/>
      <c r="Y43" s="341"/>
      <c r="Z43" s="342">
        <v>0.23741061301624847</v>
      </c>
    </row>
    <row r="44" spans="1:26">
      <c r="F44" s="331"/>
      <c r="G44" s="333"/>
      <c r="H44" s="333"/>
      <c r="I44" s="333"/>
      <c r="J44" s="333"/>
      <c r="L44" s="331"/>
      <c r="M44" s="343"/>
      <c r="N44" s="341"/>
      <c r="O44" s="344"/>
      <c r="P44" s="337"/>
      <c r="Q44" s="338"/>
      <c r="R44" s="337"/>
      <c r="S44" s="333"/>
      <c r="T44" s="337"/>
      <c r="U44" s="333"/>
      <c r="V44" s="337"/>
      <c r="W44" s="331"/>
      <c r="X44" s="333"/>
      <c r="Y44" s="341"/>
    </row>
    <row r="45" spans="1:26" ht="13.8">
      <c r="F45" s="331"/>
      <c r="G45" s="333"/>
      <c r="H45" s="333"/>
      <c r="I45" s="333"/>
      <c r="J45" s="333"/>
      <c r="L45" s="331"/>
      <c r="M45" s="345"/>
      <c r="N45" s="346"/>
      <c r="O45" s="345"/>
      <c r="P45" s="347"/>
      <c r="Q45" s="348"/>
      <c r="R45" s="347"/>
      <c r="S45" s="348"/>
      <c r="T45" s="347"/>
      <c r="U45" s="348"/>
      <c r="V45" s="347"/>
      <c r="W45" s="349"/>
      <c r="X45" s="347"/>
      <c r="Y45" s="341"/>
    </row>
    <row r="46" spans="1:26">
      <c r="F46" s="331"/>
      <c r="G46" s="333"/>
      <c r="H46" s="333"/>
      <c r="I46" s="333"/>
      <c r="J46" s="333"/>
      <c r="L46" s="331"/>
      <c r="M46" s="343"/>
      <c r="N46" s="341"/>
      <c r="O46" s="344"/>
      <c r="P46" s="337"/>
      <c r="Q46" s="338"/>
      <c r="R46" s="337"/>
      <c r="S46" s="333"/>
      <c r="T46" s="337"/>
      <c r="U46" s="333"/>
      <c r="V46" s="337"/>
      <c r="W46" s="331"/>
      <c r="X46" s="333"/>
      <c r="Y46" s="341"/>
    </row>
    <row r="47" spans="1:26">
      <c r="F47" s="331"/>
      <c r="G47" s="333"/>
      <c r="H47" s="333"/>
      <c r="I47" s="333"/>
      <c r="J47" s="333"/>
      <c r="L47" s="331"/>
      <c r="M47" s="343"/>
      <c r="N47" s="341"/>
      <c r="O47" s="344"/>
      <c r="P47" s="337"/>
      <c r="Q47" s="338"/>
      <c r="R47" s="337"/>
      <c r="S47" s="333"/>
      <c r="T47" s="337"/>
      <c r="U47" s="333"/>
      <c r="V47" s="337"/>
      <c r="W47" s="331"/>
      <c r="X47" s="333"/>
      <c r="Y47" s="341"/>
    </row>
    <row r="48" spans="1:26">
      <c r="F48" s="331"/>
      <c r="G48" s="333"/>
      <c r="H48" s="333"/>
      <c r="I48" s="333"/>
      <c r="J48" s="333"/>
      <c r="L48" s="331"/>
      <c r="M48" s="343"/>
      <c r="N48" s="341"/>
      <c r="O48" s="344"/>
      <c r="P48" s="337"/>
      <c r="Q48" s="338"/>
      <c r="R48" s="337"/>
      <c r="S48" s="333"/>
      <c r="T48" s="337"/>
      <c r="U48" s="333"/>
      <c r="V48" s="337"/>
      <c r="W48" s="331"/>
      <c r="X48" s="333"/>
      <c r="Y48" s="341"/>
    </row>
    <row r="49" spans="6:25">
      <c r="F49" s="331"/>
      <c r="J49" s="350"/>
      <c r="L49" s="331"/>
      <c r="M49" s="343"/>
      <c r="N49" s="341"/>
      <c r="O49" s="344"/>
      <c r="P49" s="337"/>
      <c r="Q49" s="338"/>
      <c r="R49" s="337"/>
      <c r="S49" s="333"/>
      <c r="T49" s="337"/>
      <c r="U49" s="333"/>
      <c r="V49" s="337"/>
      <c r="W49" s="331"/>
      <c r="X49" s="333"/>
      <c r="Y49" s="341"/>
    </row>
    <row r="50" spans="6:25">
      <c r="F50" s="331"/>
      <c r="J50" s="350"/>
      <c r="L50" s="331"/>
      <c r="M50" s="343"/>
      <c r="N50" s="351"/>
      <c r="O50" s="344"/>
      <c r="S50" s="350"/>
      <c r="U50" s="350"/>
      <c r="W50" s="331"/>
      <c r="X50" s="350"/>
      <c r="Y50" s="351"/>
    </row>
    <row r="51" spans="6:25">
      <c r="F51" s="331"/>
      <c r="J51" s="350"/>
      <c r="L51" s="331"/>
      <c r="M51" s="343"/>
      <c r="N51" s="351"/>
      <c r="O51" s="344"/>
      <c r="S51" s="350"/>
      <c r="U51" s="350"/>
      <c r="W51" s="331"/>
      <c r="X51" s="350"/>
      <c r="Y51" s="351"/>
    </row>
    <row r="52" spans="6:25">
      <c r="F52" s="331"/>
      <c r="J52" s="350"/>
      <c r="L52" s="331"/>
      <c r="M52" s="343"/>
      <c r="N52" s="351"/>
      <c r="O52" s="344"/>
      <c r="S52" s="350"/>
      <c r="U52" s="350"/>
      <c r="W52" s="331"/>
      <c r="X52" s="350"/>
      <c r="Y52" s="351"/>
    </row>
    <row r="53" spans="6:25">
      <c r="F53" s="331"/>
      <c r="J53" s="350"/>
      <c r="L53" s="331"/>
      <c r="M53" s="343"/>
      <c r="N53" s="351"/>
      <c r="O53" s="344"/>
      <c r="S53" s="350"/>
      <c r="U53" s="350"/>
      <c r="W53" s="331"/>
      <c r="X53" s="350"/>
      <c r="Y53" s="351"/>
    </row>
    <row r="54" spans="6:25">
      <c r="F54" s="331"/>
      <c r="J54" s="350"/>
      <c r="L54" s="331"/>
      <c r="M54" s="343"/>
      <c r="N54" s="351"/>
      <c r="O54" s="344"/>
      <c r="S54" s="350"/>
      <c r="U54" s="350"/>
      <c r="W54" s="331"/>
      <c r="X54" s="350"/>
      <c r="Y54" s="351"/>
    </row>
    <row r="55" spans="6:25">
      <c r="F55" s="331"/>
      <c r="J55" s="350"/>
      <c r="L55" s="331"/>
      <c r="M55" s="343"/>
      <c r="N55" s="351"/>
      <c r="O55" s="344"/>
      <c r="S55" s="350"/>
      <c r="U55" s="350"/>
      <c r="W55" s="331"/>
      <c r="X55" s="350"/>
      <c r="Y55" s="351"/>
    </row>
    <row r="56" spans="6:25">
      <c r="F56" s="331"/>
      <c r="J56" s="350"/>
      <c r="L56" s="331"/>
      <c r="M56" s="343"/>
      <c r="N56" s="351"/>
      <c r="O56" s="344"/>
      <c r="S56" s="350"/>
      <c r="U56" s="350"/>
      <c r="W56" s="331"/>
      <c r="X56" s="350"/>
      <c r="Y56" s="351"/>
    </row>
    <row r="57" spans="6:25">
      <c r="F57" s="331"/>
      <c r="J57" s="350"/>
      <c r="L57" s="331"/>
      <c r="M57" s="343"/>
      <c r="N57" s="351"/>
      <c r="O57" s="344"/>
      <c r="S57" s="350"/>
      <c r="U57" s="350"/>
      <c r="W57" s="331"/>
      <c r="X57" s="350"/>
      <c r="Y57" s="351"/>
    </row>
    <row r="58" spans="6:25">
      <c r="F58" s="331"/>
      <c r="J58" s="350"/>
      <c r="L58" s="331"/>
      <c r="M58" s="343"/>
      <c r="N58" s="351"/>
      <c r="O58" s="344"/>
      <c r="S58" s="350"/>
      <c r="U58" s="350"/>
      <c r="W58" s="331"/>
      <c r="X58" s="350"/>
      <c r="Y58" s="351"/>
    </row>
    <row r="59" spans="6:25">
      <c r="F59" s="331"/>
      <c r="J59" s="350"/>
      <c r="L59" s="331"/>
      <c r="M59" s="343"/>
      <c r="N59" s="351"/>
      <c r="O59" s="344"/>
      <c r="S59" s="350"/>
      <c r="U59" s="350"/>
      <c r="W59" s="331"/>
      <c r="X59" s="350"/>
      <c r="Y59" s="351"/>
    </row>
    <row r="60" spans="6:25">
      <c r="F60" s="331"/>
      <c r="J60" s="350"/>
      <c r="L60" s="331"/>
      <c r="M60" s="343"/>
      <c r="N60" s="351"/>
      <c r="O60" s="344"/>
      <c r="S60" s="350"/>
      <c r="U60" s="350"/>
      <c r="W60" s="331"/>
      <c r="X60" s="350"/>
      <c r="Y60" s="351"/>
    </row>
    <row r="61" spans="6:25">
      <c r="F61" s="331"/>
      <c r="J61" s="350"/>
      <c r="L61" s="331"/>
      <c r="M61" s="343"/>
      <c r="N61" s="351"/>
      <c r="O61" s="344"/>
      <c r="S61" s="350"/>
      <c r="U61" s="350"/>
      <c r="W61" s="331"/>
      <c r="X61" s="350"/>
      <c r="Y61" s="351"/>
    </row>
    <row r="62" spans="6:25">
      <c r="F62" s="331"/>
      <c r="J62" s="350"/>
      <c r="L62" s="331"/>
      <c r="M62" s="343"/>
      <c r="N62" s="351"/>
      <c r="O62" s="344"/>
      <c r="S62" s="350"/>
      <c r="U62" s="350"/>
      <c r="W62" s="331"/>
      <c r="X62" s="350"/>
      <c r="Y62" s="351"/>
    </row>
    <row r="63" spans="6:25">
      <c r="F63" s="331"/>
      <c r="J63" s="350"/>
      <c r="L63" s="331"/>
      <c r="M63" s="343"/>
      <c r="N63" s="351"/>
      <c r="O63" s="344"/>
      <c r="S63" s="350"/>
      <c r="U63" s="350"/>
      <c r="W63" s="331"/>
      <c r="X63" s="350"/>
      <c r="Y63" s="351"/>
    </row>
    <row r="64" spans="6:25">
      <c r="F64" s="331"/>
      <c r="J64" s="350"/>
      <c r="L64" s="331"/>
      <c r="M64" s="343"/>
      <c r="N64" s="351"/>
      <c r="O64" s="344"/>
      <c r="S64" s="350"/>
      <c r="U64" s="350"/>
      <c r="W64" s="331"/>
      <c r="X64" s="350"/>
      <c r="Y64" s="351"/>
    </row>
    <row r="65" spans="6:25">
      <c r="F65" s="331"/>
      <c r="J65" s="350"/>
      <c r="L65" s="331"/>
      <c r="M65" s="343"/>
      <c r="N65" s="351"/>
      <c r="O65" s="344"/>
      <c r="S65" s="350"/>
      <c r="U65" s="350"/>
      <c r="W65" s="331"/>
      <c r="X65" s="350"/>
      <c r="Y65" s="351"/>
    </row>
    <row r="66" spans="6:25">
      <c r="F66" s="331"/>
      <c r="J66" s="350"/>
      <c r="L66" s="331"/>
      <c r="M66" s="343"/>
      <c r="N66" s="351"/>
      <c r="O66" s="344"/>
      <c r="S66" s="350"/>
      <c r="U66" s="350"/>
      <c r="W66" s="331"/>
      <c r="X66" s="350"/>
      <c r="Y66" s="351"/>
    </row>
    <row r="67" spans="6:25">
      <c r="F67" s="331"/>
      <c r="J67" s="350"/>
      <c r="L67" s="331"/>
      <c r="M67" s="343"/>
      <c r="N67" s="351"/>
      <c r="O67" s="344"/>
      <c r="S67" s="350"/>
      <c r="U67" s="350"/>
      <c r="W67" s="331"/>
      <c r="X67" s="350"/>
      <c r="Y67" s="351"/>
    </row>
    <row r="68" spans="6:25">
      <c r="F68" s="331"/>
      <c r="J68" s="350"/>
      <c r="L68" s="331"/>
      <c r="M68" s="343"/>
      <c r="N68" s="351"/>
      <c r="O68" s="344"/>
      <c r="S68" s="350"/>
      <c r="U68" s="350"/>
      <c r="W68" s="331"/>
      <c r="X68" s="350"/>
      <c r="Y68" s="351"/>
    </row>
    <row r="69" spans="6:25">
      <c r="F69" s="331"/>
      <c r="J69" s="350"/>
      <c r="L69" s="331"/>
      <c r="M69" s="343"/>
      <c r="N69" s="351"/>
      <c r="O69" s="344"/>
      <c r="S69" s="350"/>
      <c r="U69" s="350"/>
      <c r="W69" s="331"/>
      <c r="X69" s="350"/>
      <c r="Y69" s="351"/>
    </row>
    <row r="70" spans="6:25">
      <c r="F70" s="331"/>
      <c r="J70" s="350"/>
      <c r="L70" s="331"/>
      <c r="M70" s="343"/>
      <c r="N70" s="351"/>
      <c r="O70" s="344"/>
      <c r="S70" s="350"/>
      <c r="U70" s="350"/>
      <c r="W70" s="331"/>
      <c r="X70" s="350"/>
      <c r="Y70" s="351"/>
    </row>
    <row r="71" spans="6:25">
      <c r="F71" s="331"/>
      <c r="J71" s="350"/>
      <c r="L71" s="331"/>
      <c r="M71" s="343"/>
      <c r="N71" s="351"/>
      <c r="O71" s="344"/>
      <c r="S71" s="350"/>
      <c r="U71" s="350"/>
      <c r="W71" s="331"/>
      <c r="X71" s="350"/>
      <c r="Y71" s="351"/>
    </row>
    <row r="72" spans="6:25">
      <c r="F72" s="331"/>
      <c r="J72" s="350"/>
      <c r="L72" s="331"/>
      <c r="M72" s="343"/>
      <c r="N72" s="351"/>
      <c r="O72" s="344"/>
      <c r="S72" s="350"/>
      <c r="U72" s="350"/>
      <c r="W72" s="331"/>
      <c r="X72" s="350"/>
      <c r="Y72" s="351"/>
    </row>
    <row r="73" spans="6:25">
      <c r="F73" s="331"/>
      <c r="J73" s="350"/>
      <c r="L73" s="331"/>
      <c r="M73" s="343"/>
      <c r="N73" s="351"/>
      <c r="O73" s="344"/>
      <c r="S73" s="350"/>
      <c r="U73" s="350"/>
      <c r="W73" s="331"/>
      <c r="X73" s="350"/>
      <c r="Y73" s="351"/>
    </row>
    <row r="74" spans="6:25">
      <c r="F74" s="331"/>
      <c r="J74" s="350"/>
      <c r="L74" s="331"/>
      <c r="M74" s="343"/>
      <c r="N74" s="351"/>
      <c r="O74" s="344"/>
      <c r="S74" s="350"/>
      <c r="U74" s="350"/>
      <c r="W74" s="331"/>
      <c r="X74" s="350"/>
      <c r="Y74" s="351"/>
    </row>
    <row r="75" spans="6:25">
      <c r="F75" s="331"/>
      <c r="J75" s="350"/>
      <c r="L75" s="331"/>
      <c r="M75" s="343"/>
      <c r="N75" s="351"/>
      <c r="O75" s="344"/>
      <c r="S75" s="350"/>
      <c r="U75" s="350"/>
      <c r="W75" s="331"/>
      <c r="X75" s="350"/>
      <c r="Y75" s="351"/>
    </row>
    <row r="76" spans="6:25">
      <c r="F76" s="331"/>
      <c r="J76" s="350"/>
      <c r="L76" s="331"/>
      <c r="M76" s="343"/>
      <c r="N76" s="351"/>
      <c r="O76" s="344"/>
      <c r="S76" s="350"/>
      <c r="U76" s="350"/>
      <c r="W76" s="331"/>
      <c r="X76" s="350"/>
      <c r="Y76" s="351"/>
    </row>
    <row r="77" spans="6:25">
      <c r="F77" s="331"/>
      <c r="J77" s="350"/>
      <c r="L77" s="331"/>
      <c r="M77" s="343"/>
      <c r="N77" s="351"/>
      <c r="O77" s="344"/>
      <c r="S77" s="350"/>
      <c r="U77" s="350"/>
      <c r="W77" s="331"/>
      <c r="X77" s="350"/>
      <c r="Y77" s="351"/>
    </row>
    <row r="78" spans="6:25">
      <c r="F78" s="331"/>
      <c r="J78" s="350"/>
      <c r="L78" s="331"/>
      <c r="M78" s="343"/>
      <c r="N78" s="351"/>
      <c r="O78" s="344"/>
      <c r="S78" s="350"/>
      <c r="U78" s="350"/>
      <c r="W78" s="331"/>
      <c r="X78" s="350"/>
      <c r="Y78" s="351"/>
    </row>
    <row r="79" spans="6:25">
      <c r="F79" s="331"/>
      <c r="J79" s="350"/>
      <c r="L79" s="331"/>
      <c r="M79" s="343"/>
      <c r="N79" s="351"/>
      <c r="O79" s="344"/>
      <c r="S79" s="350"/>
      <c r="U79" s="350"/>
      <c r="W79" s="331"/>
      <c r="X79" s="350"/>
      <c r="Y79" s="351"/>
    </row>
    <row r="80" spans="6:25">
      <c r="F80" s="331"/>
      <c r="J80" s="350"/>
      <c r="L80" s="331"/>
      <c r="M80" s="343"/>
      <c r="N80" s="351"/>
      <c r="O80" s="344"/>
      <c r="S80" s="350"/>
      <c r="U80" s="350"/>
      <c r="W80" s="331"/>
      <c r="X80" s="350"/>
      <c r="Y80" s="351"/>
    </row>
    <row r="81" spans="6:25">
      <c r="F81" s="331"/>
      <c r="J81" s="350"/>
      <c r="L81" s="331"/>
      <c r="M81" s="343"/>
      <c r="N81" s="351"/>
      <c r="O81" s="344"/>
      <c r="S81" s="350"/>
      <c r="U81" s="350"/>
      <c r="W81" s="331"/>
      <c r="X81" s="350"/>
      <c r="Y81" s="351"/>
    </row>
    <row r="82" spans="6:25">
      <c r="F82" s="331"/>
      <c r="J82" s="350"/>
      <c r="L82" s="331"/>
      <c r="M82" s="343"/>
      <c r="N82" s="351"/>
      <c r="O82" s="344"/>
      <c r="S82" s="350"/>
      <c r="U82" s="350"/>
      <c r="W82" s="331"/>
      <c r="X82" s="350"/>
      <c r="Y82" s="351"/>
    </row>
    <row r="83" spans="6:25">
      <c r="F83" s="331"/>
      <c r="J83" s="350"/>
      <c r="L83" s="331"/>
      <c r="M83" s="343"/>
      <c r="N83" s="351"/>
      <c r="O83" s="344"/>
      <c r="S83" s="350"/>
      <c r="U83" s="350"/>
      <c r="W83" s="331"/>
      <c r="X83" s="350"/>
      <c r="Y83" s="351"/>
    </row>
    <row r="84" spans="6:25">
      <c r="F84" s="331"/>
      <c r="J84" s="350"/>
      <c r="L84" s="331"/>
      <c r="M84" s="343"/>
      <c r="N84" s="351"/>
      <c r="O84" s="344"/>
      <c r="S84" s="350"/>
      <c r="U84" s="350"/>
      <c r="W84" s="331"/>
      <c r="X84" s="350"/>
      <c r="Y84" s="351"/>
    </row>
    <row r="85" spans="6:25">
      <c r="F85" s="331"/>
      <c r="J85" s="350"/>
      <c r="L85" s="331"/>
      <c r="M85" s="343"/>
      <c r="N85" s="351"/>
      <c r="O85" s="344"/>
      <c r="S85" s="350"/>
      <c r="U85" s="350"/>
      <c r="W85" s="331"/>
      <c r="X85" s="350"/>
      <c r="Y85" s="351"/>
    </row>
    <row r="86" spans="6:25">
      <c r="F86" s="331"/>
      <c r="J86" s="350"/>
      <c r="L86" s="331"/>
      <c r="M86" s="343"/>
      <c r="N86" s="351"/>
      <c r="O86" s="344"/>
      <c r="S86" s="350"/>
      <c r="U86" s="350"/>
      <c r="W86" s="331"/>
      <c r="X86" s="350"/>
      <c r="Y86" s="351"/>
    </row>
    <row r="87" spans="6:25">
      <c r="F87" s="331"/>
      <c r="J87" s="350"/>
      <c r="L87" s="331"/>
      <c r="M87" s="343"/>
      <c r="N87" s="351"/>
      <c r="O87" s="344"/>
      <c r="S87" s="350"/>
      <c r="U87" s="350"/>
      <c r="W87" s="331"/>
      <c r="X87" s="350"/>
      <c r="Y87" s="351"/>
    </row>
    <row r="88" spans="6:25">
      <c r="F88" s="331"/>
      <c r="J88" s="350"/>
      <c r="L88" s="331"/>
      <c r="M88" s="343"/>
      <c r="N88" s="351"/>
      <c r="O88" s="344"/>
      <c r="S88" s="350"/>
      <c r="U88" s="350"/>
      <c r="W88" s="331"/>
      <c r="X88" s="350"/>
      <c r="Y88" s="351"/>
    </row>
    <row r="89" spans="6:25">
      <c r="F89" s="331"/>
      <c r="J89" s="350"/>
      <c r="L89" s="331"/>
      <c r="M89" s="343"/>
      <c r="N89" s="351"/>
      <c r="O89" s="344"/>
      <c r="S89" s="350"/>
      <c r="U89" s="350"/>
      <c r="W89" s="331"/>
      <c r="X89" s="350"/>
      <c r="Y89" s="351"/>
    </row>
    <row r="90" spans="6:25">
      <c r="F90" s="331"/>
      <c r="J90" s="350"/>
      <c r="L90" s="331"/>
      <c r="M90" s="343"/>
      <c r="N90" s="351"/>
      <c r="O90" s="344"/>
      <c r="S90" s="350"/>
      <c r="U90" s="350"/>
      <c r="W90" s="331"/>
      <c r="X90" s="350"/>
      <c r="Y90" s="351"/>
    </row>
    <row r="91" spans="6:25">
      <c r="F91" s="331"/>
      <c r="J91" s="350"/>
      <c r="L91" s="331"/>
      <c r="M91" s="343"/>
      <c r="N91" s="351"/>
      <c r="O91" s="344"/>
      <c r="S91" s="350"/>
      <c r="U91" s="350"/>
      <c r="W91" s="331"/>
      <c r="X91" s="350"/>
      <c r="Y91" s="351"/>
    </row>
    <row r="92" spans="6:25">
      <c r="F92" s="331"/>
      <c r="J92" s="350"/>
      <c r="L92" s="331"/>
      <c r="M92" s="343"/>
      <c r="N92" s="351"/>
      <c r="O92" s="344"/>
      <c r="S92" s="350"/>
      <c r="U92" s="350"/>
      <c r="W92" s="331"/>
      <c r="X92" s="350"/>
      <c r="Y92" s="351"/>
    </row>
    <row r="93" spans="6:25">
      <c r="F93" s="331"/>
      <c r="J93" s="350"/>
      <c r="L93" s="331"/>
      <c r="M93" s="343"/>
      <c r="N93" s="351"/>
      <c r="O93" s="344"/>
      <c r="S93" s="350"/>
      <c r="U93" s="350"/>
      <c r="W93" s="331"/>
      <c r="X93" s="350"/>
      <c r="Y93" s="351"/>
    </row>
    <row r="94" spans="6:25">
      <c r="F94" s="331"/>
      <c r="J94" s="350"/>
      <c r="L94" s="331"/>
      <c r="M94" s="343"/>
      <c r="N94" s="351"/>
      <c r="O94" s="344"/>
      <c r="S94" s="350"/>
      <c r="U94" s="350"/>
      <c r="W94" s="331"/>
      <c r="X94" s="350"/>
      <c r="Y94" s="351"/>
    </row>
    <row r="95" spans="6:25">
      <c r="F95" s="331"/>
      <c r="J95" s="350"/>
      <c r="L95" s="331"/>
      <c r="M95" s="343"/>
      <c r="N95" s="351"/>
      <c r="O95" s="344"/>
      <c r="S95" s="350"/>
      <c r="U95" s="350"/>
      <c r="W95" s="331"/>
      <c r="X95" s="350"/>
      <c r="Y95" s="351"/>
    </row>
    <row r="96" spans="6:25">
      <c r="F96" s="331"/>
      <c r="J96" s="350"/>
      <c r="L96" s="331"/>
      <c r="M96" s="343"/>
      <c r="N96" s="351"/>
      <c r="O96" s="344"/>
      <c r="S96" s="350"/>
      <c r="U96" s="350"/>
      <c r="W96" s="331"/>
      <c r="X96" s="350"/>
      <c r="Y96" s="351"/>
    </row>
    <row r="97" spans="6:25">
      <c r="F97" s="331"/>
      <c r="J97" s="350"/>
      <c r="L97" s="331"/>
      <c r="M97" s="343"/>
      <c r="N97" s="351"/>
      <c r="O97" s="344"/>
      <c r="S97" s="350"/>
      <c r="U97" s="350"/>
      <c r="W97" s="331"/>
      <c r="X97" s="350"/>
      <c r="Y97" s="351"/>
    </row>
    <row r="98" spans="6:25">
      <c r="F98" s="331"/>
      <c r="J98" s="350"/>
      <c r="L98" s="331"/>
      <c r="M98" s="343"/>
      <c r="N98" s="351"/>
      <c r="O98" s="344"/>
      <c r="S98" s="350"/>
      <c r="U98" s="350"/>
      <c r="W98" s="331"/>
      <c r="X98" s="350"/>
      <c r="Y98" s="351"/>
    </row>
    <row r="99" spans="6:25">
      <c r="F99" s="331"/>
      <c r="J99" s="350"/>
      <c r="L99" s="331"/>
      <c r="M99" s="343"/>
      <c r="N99" s="351"/>
      <c r="O99" s="344"/>
      <c r="S99" s="350"/>
      <c r="U99" s="350"/>
      <c r="W99" s="331"/>
      <c r="X99" s="350"/>
      <c r="Y99" s="351"/>
    </row>
    <row r="100" spans="6:25">
      <c r="F100" s="331"/>
      <c r="J100" s="350"/>
      <c r="L100" s="331"/>
      <c r="M100" s="343"/>
      <c r="N100" s="351"/>
      <c r="O100" s="344"/>
      <c r="S100" s="350"/>
      <c r="U100" s="350"/>
      <c r="W100" s="331"/>
      <c r="X100" s="350"/>
      <c r="Y100" s="351"/>
    </row>
    <row r="101" spans="6:25">
      <c r="F101" s="331"/>
      <c r="J101" s="350"/>
      <c r="L101" s="331"/>
      <c r="M101" s="343"/>
      <c r="N101" s="351"/>
      <c r="O101" s="344"/>
      <c r="S101" s="350"/>
      <c r="U101" s="350"/>
      <c r="W101" s="331"/>
      <c r="X101" s="350"/>
      <c r="Y101" s="351"/>
    </row>
    <row r="102" spans="6:25">
      <c r="F102" s="331"/>
      <c r="J102" s="350"/>
      <c r="L102" s="331"/>
      <c r="M102" s="343"/>
      <c r="N102" s="351"/>
      <c r="O102" s="344"/>
      <c r="S102" s="350"/>
      <c r="U102" s="350"/>
      <c r="W102" s="331"/>
      <c r="X102" s="350"/>
      <c r="Y102" s="351"/>
    </row>
    <row r="103" spans="6:25">
      <c r="F103" s="331"/>
      <c r="J103" s="350"/>
      <c r="L103" s="331"/>
      <c r="M103" s="343"/>
      <c r="N103" s="351"/>
      <c r="O103" s="344"/>
      <c r="S103" s="350"/>
      <c r="U103" s="350"/>
      <c r="W103" s="331"/>
      <c r="X103" s="350"/>
      <c r="Y103" s="351"/>
    </row>
    <row r="104" spans="6:25">
      <c r="F104" s="331"/>
      <c r="J104" s="350"/>
      <c r="L104" s="331"/>
      <c r="M104" s="343"/>
      <c r="N104" s="351"/>
      <c r="O104" s="344"/>
      <c r="S104" s="350"/>
      <c r="U104" s="350"/>
      <c r="W104" s="331"/>
      <c r="X104" s="350"/>
      <c r="Y104" s="351"/>
    </row>
    <row r="105" spans="6:25">
      <c r="F105" s="331"/>
      <c r="J105" s="350"/>
      <c r="L105" s="331"/>
      <c r="M105" s="343"/>
      <c r="N105" s="351"/>
      <c r="O105" s="344"/>
      <c r="S105" s="350"/>
      <c r="U105" s="350"/>
      <c r="W105" s="331"/>
      <c r="X105" s="350"/>
      <c r="Y105" s="351"/>
    </row>
    <row r="106" spans="6:25">
      <c r="F106" s="331"/>
      <c r="J106" s="350"/>
      <c r="L106" s="331"/>
      <c r="M106" s="343"/>
      <c r="N106" s="351"/>
      <c r="O106" s="344"/>
      <c r="S106" s="350"/>
      <c r="U106" s="350"/>
      <c r="W106" s="331"/>
      <c r="X106" s="350"/>
      <c r="Y106" s="351"/>
    </row>
    <row r="107" spans="6:25">
      <c r="F107" s="331"/>
      <c r="J107" s="350"/>
      <c r="L107" s="331"/>
      <c r="M107" s="343"/>
      <c r="N107" s="351"/>
      <c r="O107" s="344"/>
      <c r="S107" s="350"/>
      <c r="U107" s="350"/>
      <c r="W107" s="331"/>
      <c r="X107" s="350"/>
      <c r="Y107" s="351"/>
    </row>
    <row r="108" spans="6:25">
      <c r="F108" s="331"/>
      <c r="J108" s="350"/>
      <c r="L108" s="331"/>
      <c r="M108" s="343"/>
      <c r="N108" s="351"/>
      <c r="O108" s="344"/>
      <c r="S108" s="350"/>
      <c r="U108" s="350"/>
      <c r="W108" s="331"/>
      <c r="X108" s="350"/>
      <c r="Y108" s="351"/>
    </row>
    <row r="109" spans="6:25">
      <c r="F109" s="331"/>
      <c r="J109" s="350"/>
      <c r="L109" s="331"/>
      <c r="M109" s="343"/>
      <c r="N109" s="351"/>
      <c r="O109" s="344"/>
      <c r="S109" s="350"/>
      <c r="U109" s="350"/>
      <c r="W109" s="331"/>
      <c r="X109" s="350"/>
      <c r="Y109" s="351"/>
    </row>
    <row r="110" spans="6:25">
      <c r="F110" s="331"/>
      <c r="J110" s="350"/>
      <c r="L110" s="331"/>
      <c r="M110" s="343"/>
      <c r="N110" s="351"/>
      <c r="O110" s="344"/>
      <c r="S110" s="350"/>
      <c r="U110" s="350"/>
      <c r="W110" s="331"/>
      <c r="X110" s="350"/>
      <c r="Y110" s="351"/>
    </row>
    <row r="111" spans="6:25">
      <c r="F111" s="331"/>
      <c r="J111" s="350"/>
      <c r="L111" s="331"/>
      <c r="M111" s="343"/>
      <c r="N111" s="351"/>
      <c r="O111" s="344"/>
      <c r="S111" s="350"/>
      <c r="U111" s="350"/>
      <c r="W111" s="331"/>
      <c r="X111" s="350"/>
      <c r="Y111" s="351"/>
    </row>
    <row r="112" spans="6:25">
      <c r="F112" s="331"/>
      <c r="J112" s="350"/>
      <c r="L112" s="331"/>
      <c r="M112" s="343"/>
      <c r="N112" s="351"/>
      <c r="O112" s="344"/>
      <c r="S112" s="350"/>
      <c r="U112" s="350"/>
      <c r="W112" s="331"/>
      <c r="X112" s="350"/>
      <c r="Y112" s="351"/>
    </row>
    <row r="113" spans="6:25">
      <c r="F113" s="331"/>
      <c r="J113" s="350"/>
      <c r="L113" s="331"/>
      <c r="M113" s="343"/>
      <c r="N113" s="351"/>
      <c r="O113" s="344"/>
      <c r="S113" s="350"/>
      <c r="U113" s="350"/>
      <c r="W113" s="331"/>
      <c r="X113" s="350"/>
      <c r="Y113" s="351"/>
    </row>
    <row r="114" spans="6:25">
      <c r="F114" s="331"/>
      <c r="J114" s="350"/>
      <c r="L114" s="331"/>
      <c r="M114" s="343"/>
      <c r="N114" s="351"/>
      <c r="O114" s="344"/>
      <c r="S114" s="350"/>
      <c r="U114" s="350"/>
      <c r="W114" s="331"/>
      <c r="X114" s="350"/>
      <c r="Y114" s="351"/>
    </row>
    <row r="115" spans="6:25">
      <c r="F115" s="331"/>
      <c r="J115" s="350"/>
      <c r="L115" s="331"/>
      <c r="M115" s="343"/>
      <c r="N115" s="351"/>
      <c r="O115" s="344"/>
      <c r="S115" s="350"/>
      <c r="U115" s="350"/>
      <c r="W115" s="331"/>
      <c r="X115" s="350"/>
      <c r="Y115" s="351"/>
    </row>
    <row r="116" spans="6:25">
      <c r="F116" s="331"/>
      <c r="J116" s="350"/>
      <c r="L116" s="331"/>
      <c r="M116" s="343"/>
      <c r="N116" s="351"/>
      <c r="O116" s="344"/>
      <c r="S116" s="350"/>
      <c r="U116" s="350"/>
      <c r="W116" s="331"/>
      <c r="X116" s="350"/>
      <c r="Y116" s="351"/>
    </row>
    <row r="117" spans="6:25">
      <c r="F117" s="331"/>
      <c r="J117" s="350"/>
      <c r="L117" s="331"/>
      <c r="M117" s="343"/>
      <c r="N117" s="351"/>
      <c r="O117" s="344"/>
      <c r="S117" s="350"/>
      <c r="U117" s="350"/>
      <c r="W117" s="331"/>
      <c r="X117" s="350"/>
      <c r="Y117" s="351"/>
    </row>
    <row r="118" spans="6:25">
      <c r="F118" s="331"/>
      <c r="J118" s="350"/>
      <c r="L118" s="331"/>
      <c r="M118" s="343"/>
      <c r="N118" s="351"/>
      <c r="O118" s="344"/>
      <c r="S118" s="350"/>
      <c r="U118" s="350"/>
      <c r="W118" s="331"/>
      <c r="X118" s="350"/>
      <c r="Y118" s="351"/>
    </row>
    <row r="119" spans="6:25">
      <c r="F119" s="331"/>
      <c r="J119" s="350"/>
      <c r="L119" s="331"/>
      <c r="M119" s="343"/>
      <c r="N119" s="351"/>
      <c r="O119" s="344"/>
      <c r="S119" s="350"/>
      <c r="U119" s="350"/>
      <c r="W119" s="331"/>
      <c r="X119" s="350"/>
      <c r="Y119" s="351"/>
    </row>
    <row r="120" spans="6:25">
      <c r="F120" s="331"/>
      <c r="J120" s="350"/>
      <c r="L120" s="331"/>
      <c r="M120" s="343"/>
      <c r="N120" s="351"/>
      <c r="O120" s="344"/>
      <c r="S120" s="350"/>
      <c r="U120" s="350"/>
      <c r="W120" s="331"/>
      <c r="X120" s="350"/>
      <c r="Y120" s="351"/>
    </row>
    <row r="121" spans="6:25">
      <c r="F121" s="331"/>
      <c r="J121" s="350"/>
      <c r="L121" s="331"/>
      <c r="M121" s="343"/>
      <c r="N121" s="351"/>
      <c r="O121" s="344"/>
      <c r="S121" s="350"/>
      <c r="U121" s="350"/>
      <c r="W121" s="331"/>
      <c r="X121" s="350"/>
      <c r="Y121" s="351"/>
    </row>
    <row r="122" spans="6:25">
      <c r="F122" s="331"/>
      <c r="J122" s="350"/>
      <c r="L122" s="331"/>
      <c r="M122" s="343"/>
      <c r="N122" s="351"/>
      <c r="O122" s="344"/>
      <c r="S122" s="350"/>
      <c r="U122" s="350"/>
      <c r="W122" s="331"/>
      <c r="X122" s="350"/>
      <c r="Y122" s="351"/>
    </row>
    <row r="123" spans="6:25">
      <c r="F123" s="331"/>
      <c r="J123" s="350"/>
      <c r="L123" s="331"/>
      <c r="M123" s="343"/>
      <c r="N123" s="351"/>
      <c r="O123" s="344"/>
      <c r="S123" s="350"/>
      <c r="U123" s="350"/>
      <c r="W123" s="331"/>
      <c r="X123" s="350"/>
      <c r="Y123" s="351"/>
    </row>
    <row r="124" spans="6:25">
      <c r="F124" s="331"/>
      <c r="J124" s="350"/>
      <c r="L124" s="331"/>
      <c r="M124" s="343"/>
      <c r="N124" s="351"/>
      <c r="O124" s="344"/>
      <c r="S124" s="350"/>
      <c r="U124" s="350"/>
      <c r="W124" s="331"/>
      <c r="X124" s="350"/>
      <c r="Y124" s="351"/>
    </row>
    <row r="125" spans="6:25">
      <c r="F125" s="331"/>
      <c r="J125" s="350"/>
      <c r="L125" s="331"/>
      <c r="M125" s="343"/>
      <c r="N125" s="351"/>
      <c r="O125" s="344"/>
      <c r="S125" s="350"/>
      <c r="U125" s="350"/>
      <c r="W125" s="331"/>
      <c r="X125" s="350"/>
      <c r="Y125" s="351"/>
    </row>
    <row r="126" spans="6:25">
      <c r="F126" s="331"/>
      <c r="J126" s="350"/>
      <c r="L126" s="331"/>
      <c r="M126" s="343"/>
      <c r="N126" s="351"/>
      <c r="O126" s="344"/>
      <c r="S126" s="350"/>
      <c r="U126" s="350"/>
      <c r="W126" s="331"/>
      <c r="X126" s="350"/>
      <c r="Y126" s="351"/>
    </row>
    <row r="127" spans="6:25">
      <c r="F127" s="331"/>
      <c r="J127" s="350"/>
      <c r="L127" s="331"/>
      <c r="M127" s="343"/>
      <c r="N127" s="351"/>
      <c r="O127" s="344"/>
      <c r="S127" s="350"/>
      <c r="U127" s="350"/>
      <c r="W127" s="331"/>
      <c r="X127" s="350"/>
      <c r="Y127" s="351"/>
    </row>
    <row r="128" spans="6:25">
      <c r="F128" s="331"/>
      <c r="J128" s="350"/>
      <c r="L128" s="331"/>
      <c r="M128" s="343"/>
      <c r="N128" s="351"/>
      <c r="O128" s="344"/>
      <c r="S128" s="350"/>
      <c r="U128" s="350"/>
      <c r="W128" s="331"/>
      <c r="X128" s="350"/>
      <c r="Y128" s="351"/>
    </row>
    <row r="129" spans="6:25">
      <c r="F129" s="331"/>
      <c r="J129" s="350"/>
      <c r="L129" s="331"/>
      <c r="M129" s="343"/>
      <c r="N129" s="351"/>
      <c r="O129" s="344"/>
      <c r="S129" s="350"/>
      <c r="U129" s="350"/>
      <c r="W129" s="331"/>
      <c r="X129" s="350"/>
      <c r="Y129" s="351"/>
    </row>
    <row r="130" spans="6:25">
      <c r="F130" s="331"/>
      <c r="J130" s="350"/>
      <c r="L130" s="331"/>
      <c r="M130" s="343"/>
      <c r="N130" s="351"/>
      <c r="O130" s="344"/>
      <c r="S130" s="350"/>
      <c r="U130" s="350"/>
      <c r="W130" s="331"/>
      <c r="X130" s="350"/>
      <c r="Y130" s="351"/>
    </row>
    <row r="131" spans="6:25">
      <c r="F131" s="331"/>
      <c r="J131" s="350"/>
      <c r="L131" s="331"/>
      <c r="M131" s="343"/>
      <c r="N131" s="351"/>
      <c r="O131" s="344"/>
      <c r="S131" s="350"/>
      <c r="U131" s="350"/>
      <c r="W131" s="331"/>
      <c r="X131" s="350"/>
      <c r="Y131" s="351"/>
    </row>
    <row r="132" spans="6:25">
      <c r="F132" s="331"/>
      <c r="J132" s="350"/>
      <c r="L132" s="331"/>
      <c r="M132" s="343"/>
      <c r="N132" s="351"/>
      <c r="O132" s="344"/>
      <c r="S132" s="350"/>
      <c r="U132" s="350"/>
      <c r="W132" s="331"/>
      <c r="X132" s="350"/>
      <c r="Y132" s="351"/>
    </row>
    <row r="133" spans="6:25">
      <c r="F133" s="331"/>
      <c r="J133" s="350"/>
      <c r="L133" s="331"/>
      <c r="M133" s="343"/>
      <c r="N133" s="351"/>
      <c r="O133" s="344"/>
      <c r="S133" s="350"/>
      <c r="U133" s="350"/>
      <c r="W133" s="331"/>
      <c r="X133" s="350"/>
      <c r="Y133" s="351"/>
    </row>
    <row r="134" spans="6:25">
      <c r="F134" s="331"/>
      <c r="J134" s="350"/>
      <c r="L134" s="331"/>
      <c r="M134" s="343"/>
      <c r="N134" s="351"/>
      <c r="O134" s="344"/>
      <c r="S134" s="350"/>
      <c r="U134" s="350"/>
      <c r="W134" s="331"/>
      <c r="X134" s="350"/>
      <c r="Y134" s="351"/>
    </row>
    <row r="135" spans="6:25">
      <c r="F135" s="331"/>
      <c r="J135" s="350"/>
      <c r="L135" s="331"/>
      <c r="M135" s="343"/>
      <c r="N135" s="351"/>
      <c r="O135" s="344"/>
      <c r="S135" s="350"/>
      <c r="U135" s="350"/>
      <c r="W135" s="331"/>
      <c r="X135" s="350"/>
      <c r="Y135" s="351"/>
    </row>
    <row r="136" spans="6:25">
      <c r="F136" s="331"/>
      <c r="J136" s="350"/>
      <c r="L136" s="331"/>
      <c r="M136" s="343"/>
      <c r="N136" s="351"/>
      <c r="O136" s="344"/>
      <c r="S136" s="350"/>
      <c r="U136" s="350"/>
      <c r="W136" s="331"/>
      <c r="X136" s="350"/>
      <c r="Y136" s="351"/>
    </row>
    <row r="137" spans="6:25">
      <c r="F137" s="331"/>
      <c r="J137" s="350"/>
      <c r="L137" s="331"/>
      <c r="M137" s="343"/>
      <c r="N137" s="351"/>
      <c r="O137" s="344"/>
      <c r="S137" s="350"/>
      <c r="U137" s="350"/>
      <c r="W137" s="331"/>
      <c r="X137" s="350"/>
      <c r="Y137" s="351"/>
    </row>
    <row r="138" spans="6:25">
      <c r="F138" s="331"/>
      <c r="J138" s="350"/>
      <c r="L138" s="331"/>
      <c r="M138" s="343"/>
      <c r="N138" s="351"/>
      <c r="O138" s="344"/>
      <c r="S138" s="350"/>
      <c r="U138" s="350"/>
      <c r="W138" s="331"/>
      <c r="X138" s="350"/>
      <c r="Y138" s="351"/>
    </row>
    <row r="139" spans="6:25">
      <c r="F139" s="331"/>
      <c r="J139" s="350"/>
      <c r="L139" s="331"/>
      <c r="M139" s="343"/>
      <c r="N139" s="351"/>
      <c r="O139" s="344"/>
      <c r="S139" s="350"/>
      <c r="U139" s="350"/>
      <c r="W139" s="331"/>
      <c r="X139" s="350"/>
      <c r="Y139" s="351"/>
    </row>
    <row r="140" spans="6:25">
      <c r="F140" s="331"/>
      <c r="J140" s="350"/>
      <c r="L140" s="331"/>
      <c r="M140" s="343"/>
      <c r="N140" s="351"/>
      <c r="O140" s="344"/>
      <c r="S140" s="350"/>
      <c r="U140" s="350"/>
      <c r="W140" s="331"/>
      <c r="X140" s="350"/>
      <c r="Y140" s="351"/>
    </row>
    <row r="141" spans="6:25">
      <c r="F141" s="331"/>
      <c r="J141" s="350"/>
      <c r="L141" s="331"/>
      <c r="M141" s="343"/>
      <c r="N141" s="351"/>
      <c r="O141" s="344"/>
      <c r="S141" s="350"/>
      <c r="U141" s="350"/>
      <c r="W141" s="331"/>
      <c r="X141" s="350"/>
      <c r="Y141" s="351"/>
    </row>
    <row r="142" spans="6:25">
      <c r="F142" s="331"/>
      <c r="J142" s="350"/>
      <c r="L142" s="331"/>
      <c r="M142" s="343"/>
      <c r="N142" s="351"/>
      <c r="O142" s="344"/>
      <c r="S142" s="350"/>
      <c r="U142" s="350"/>
      <c r="W142" s="331"/>
      <c r="X142" s="350"/>
      <c r="Y142" s="351"/>
    </row>
    <row r="143" spans="6:25">
      <c r="F143" s="331"/>
      <c r="J143" s="350"/>
      <c r="L143" s="331"/>
      <c r="M143" s="343"/>
      <c r="N143" s="351"/>
      <c r="O143" s="344"/>
      <c r="S143" s="350"/>
      <c r="U143" s="350"/>
      <c r="W143" s="331"/>
      <c r="X143" s="350"/>
      <c r="Y143" s="351"/>
    </row>
    <row r="144" spans="6:25">
      <c r="F144" s="331"/>
      <c r="J144" s="350"/>
      <c r="L144" s="331"/>
      <c r="M144" s="343"/>
      <c r="N144" s="351"/>
      <c r="O144" s="344"/>
      <c r="S144" s="350"/>
      <c r="U144" s="350"/>
      <c r="W144" s="331"/>
      <c r="X144" s="350"/>
      <c r="Y144" s="351"/>
    </row>
    <row r="145" spans="6:25">
      <c r="F145" s="331"/>
      <c r="J145" s="350"/>
      <c r="L145" s="331"/>
      <c r="M145" s="343"/>
      <c r="N145" s="351"/>
      <c r="O145" s="344"/>
      <c r="S145" s="350"/>
      <c r="U145" s="350"/>
      <c r="W145" s="331"/>
      <c r="X145" s="350"/>
      <c r="Y145" s="351"/>
    </row>
    <row r="146" spans="6:25">
      <c r="F146" s="331"/>
      <c r="J146" s="350"/>
      <c r="L146" s="331"/>
      <c r="M146" s="343"/>
      <c r="N146" s="351"/>
      <c r="O146" s="344"/>
      <c r="S146" s="350"/>
      <c r="U146" s="350"/>
      <c r="W146" s="331"/>
      <c r="X146" s="350"/>
      <c r="Y146" s="351"/>
    </row>
    <row r="147" spans="6:25">
      <c r="F147" s="331"/>
      <c r="J147" s="350"/>
      <c r="L147" s="331"/>
      <c r="M147" s="343"/>
      <c r="N147" s="351"/>
      <c r="O147" s="344"/>
      <c r="S147" s="350"/>
      <c r="U147" s="350"/>
      <c r="W147" s="331"/>
      <c r="X147" s="350"/>
      <c r="Y147" s="351"/>
    </row>
    <row r="148" spans="6:25">
      <c r="F148" s="331"/>
      <c r="J148" s="350"/>
      <c r="L148" s="331"/>
      <c r="M148" s="343"/>
      <c r="N148" s="351"/>
      <c r="O148" s="344"/>
      <c r="S148" s="350"/>
      <c r="U148" s="350"/>
      <c r="W148" s="331"/>
      <c r="X148" s="350"/>
      <c r="Y148" s="351"/>
    </row>
    <row r="149" spans="6:25">
      <c r="F149" s="331"/>
      <c r="J149" s="350"/>
      <c r="L149" s="331"/>
      <c r="M149" s="343"/>
      <c r="N149" s="351"/>
      <c r="O149" s="344"/>
      <c r="S149" s="350"/>
      <c r="U149" s="350"/>
      <c r="W149" s="331"/>
      <c r="X149" s="350"/>
      <c r="Y149" s="351"/>
    </row>
    <row r="150" spans="6:25">
      <c r="F150" s="331"/>
      <c r="J150" s="350"/>
      <c r="L150" s="331"/>
      <c r="M150" s="343"/>
      <c r="N150" s="351"/>
      <c r="O150" s="344"/>
      <c r="S150" s="350"/>
      <c r="U150" s="350"/>
      <c r="W150" s="331"/>
      <c r="X150" s="350"/>
      <c r="Y150" s="351"/>
    </row>
    <row r="151" spans="6:25">
      <c r="F151" s="331"/>
      <c r="J151" s="350"/>
      <c r="L151" s="331"/>
      <c r="M151" s="343"/>
      <c r="N151" s="351"/>
      <c r="O151" s="344"/>
      <c r="S151" s="350"/>
      <c r="U151" s="350"/>
      <c r="W151" s="331"/>
      <c r="X151" s="350"/>
      <c r="Y151" s="351"/>
    </row>
    <row r="152" spans="6:25">
      <c r="F152" s="331"/>
      <c r="J152" s="350"/>
      <c r="L152" s="331"/>
      <c r="M152" s="343"/>
      <c r="N152" s="351"/>
      <c r="O152" s="344"/>
      <c r="S152" s="350"/>
      <c r="U152" s="350"/>
      <c r="W152" s="331"/>
      <c r="X152" s="350"/>
      <c r="Y152" s="351"/>
    </row>
    <row r="153" spans="6:25">
      <c r="F153" s="331"/>
      <c r="J153" s="350"/>
      <c r="L153" s="331"/>
      <c r="M153" s="343"/>
      <c r="N153" s="351"/>
      <c r="O153" s="344"/>
      <c r="S153" s="350"/>
      <c r="U153" s="350"/>
      <c r="W153" s="331"/>
      <c r="X153" s="350"/>
      <c r="Y153" s="351"/>
    </row>
    <row r="154" spans="6:25">
      <c r="F154" s="331"/>
      <c r="J154" s="350"/>
      <c r="L154" s="331"/>
      <c r="M154" s="343"/>
      <c r="N154" s="351"/>
      <c r="O154" s="344"/>
      <c r="S154" s="350"/>
      <c r="U154" s="350"/>
      <c r="W154" s="331"/>
      <c r="X154" s="350"/>
      <c r="Y154" s="351"/>
    </row>
    <row r="155" spans="6:25">
      <c r="F155" s="331"/>
      <c r="J155" s="350"/>
      <c r="L155" s="331"/>
      <c r="M155" s="343"/>
      <c r="N155" s="351"/>
      <c r="O155" s="344"/>
      <c r="S155" s="350"/>
      <c r="U155" s="350"/>
      <c r="W155" s="331"/>
      <c r="X155" s="350"/>
      <c r="Y155" s="351"/>
    </row>
    <row r="156" spans="6:25">
      <c r="F156" s="331"/>
      <c r="J156" s="350"/>
      <c r="L156" s="331"/>
      <c r="M156" s="343"/>
      <c r="N156" s="351"/>
      <c r="O156" s="344"/>
      <c r="S156" s="350"/>
      <c r="U156" s="350"/>
      <c r="W156" s="331"/>
      <c r="X156" s="350"/>
      <c r="Y156" s="351"/>
    </row>
    <row r="157" spans="6:25">
      <c r="F157" s="331"/>
      <c r="J157" s="350"/>
      <c r="L157" s="331"/>
      <c r="M157" s="343"/>
      <c r="N157" s="351"/>
      <c r="O157" s="344"/>
      <c r="S157" s="350"/>
      <c r="U157" s="350"/>
      <c r="W157" s="331"/>
      <c r="X157" s="350"/>
      <c r="Y157" s="351"/>
    </row>
    <row r="158" spans="6:25">
      <c r="F158" s="331"/>
      <c r="J158" s="350"/>
      <c r="L158" s="331"/>
      <c r="M158" s="343"/>
      <c r="N158" s="351"/>
      <c r="O158" s="344"/>
      <c r="S158" s="350"/>
      <c r="U158" s="350"/>
      <c r="W158" s="331"/>
      <c r="X158" s="350"/>
      <c r="Y158" s="351"/>
    </row>
    <row r="159" spans="6:25">
      <c r="F159" s="331"/>
      <c r="J159" s="350"/>
      <c r="L159" s="331"/>
      <c r="M159" s="343"/>
      <c r="N159" s="351"/>
      <c r="O159" s="344"/>
      <c r="S159" s="350"/>
      <c r="U159" s="350"/>
      <c r="W159" s="331"/>
      <c r="X159" s="350"/>
      <c r="Y159" s="351"/>
    </row>
    <row r="160" spans="6:25">
      <c r="F160" s="331"/>
      <c r="J160" s="350"/>
      <c r="L160" s="331"/>
      <c r="M160" s="343"/>
      <c r="N160" s="351"/>
      <c r="O160" s="344"/>
      <c r="S160" s="350"/>
      <c r="U160" s="350"/>
      <c r="W160" s="331"/>
      <c r="X160" s="350"/>
      <c r="Y160" s="351"/>
    </row>
    <row r="161" spans="6:25">
      <c r="F161" s="331"/>
      <c r="J161" s="350"/>
      <c r="L161" s="331"/>
      <c r="M161" s="343"/>
      <c r="N161" s="351"/>
      <c r="O161" s="344"/>
      <c r="S161" s="350"/>
      <c r="U161" s="350"/>
      <c r="W161" s="331"/>
      <c r="X161" s="350"/>
      <c r="Y161" s="351"/>
    </row>
    <row r="162" spans="6:25">
      <c r="F162" s="331"/>
      <c r="J162" s="350"/>
      <c r="L162" s="331"/>
      <c r="M162" s="343"/>
      <c r="N162" s="351"/>
      <c r="O162" s="344"/>
      <c r="S162" s="350"/>
      <c r="U162" s="350"/>
      <c r="W162" s="331"/>
      <c r="X162" s="350"/>
      <c r="Y162" s="351"/>
    </row>
    <row r="163" spans="6:25">
      <c r="F163" s="331"/>
      <c r="J163" s="350"/>
      <c r="L163" s="331"/>
      <c r="M163" s="343"/>
      <c r="N163" s="351"/>
      <c r="O163" s="344"/>
      <c r="S163" s="350"/>
      <c r="U163" s="350"/>
      <c r="W163" s="331"/>
      <c r="X163" s="350"/>
      <c r="Y163" s="351"/>
    </row>
    <row r="164" spans="6:25">
      <c r="F164" s="331"/>
      <c r="J164" s="350"/>
      <c r="L164" s="331"/>
      <c r="M164" s="343"/>
      <c r="N164" s="351"/>
      <c r="O164" s="344"/>
      <c r="S164" s="350"/>
      <c r="U164" s="350"/>
      <c r="W164" s="331"/>
      <c r="X164" s="350"/>
      <c r="Y164" s="351"/>
    </row>
    <row r="165" spans="6:25">
      <c r="F165" s="331"/>
      <c r="J165" s="350"/>
      <c r="L165" s="331"/>
      <c r="M165" s="343"/>
      <c r="N165" s="351"/>
      <c r="O165" s="344"/>
      <c r="S165" s="350"/>
      <c r="U165" s="350"/>
      <c r="W165" s="331"/>
      <c r="X165" s="350"/>
      <c r="Y165" s="351"/>
    </row>
    <row r="166" spans="6:25">
      <c r="F166" s="331"/>
      <c r="J166" s="350"/>
      <c r="L166" s="331"/>
      <c r="M166" s="343"/>
      <c r="N166" s="351"/>
      <c r="O166" s="344"/>
      <c r="S166" s="350"/>
      <c r="U166" s="350"/>
      <c r="W166" s="331"/>
      <c r="X166" s="350"/>
      <c r="Y166" s="351"/>
    </row>
    <row r="167" spans="6:25">
      <c r="F167" s="331"/>
      <c r="J167" s="350"/>
      <c r="L167" s="331"/>
      <c r="M167" s="343"/>
      <c r="N167" s="351"/>
      <c r="O167" s="344"/>
      <c r="S167" s="350"/>
      <c r="U167" s="350"/>
      <c r="W167" s="331"/>
      <c r="X167" s="350"/>
      <c r="Y167" s="351"/>
    </row>
    <row r="168" spans="6:25">
      <c r="F168" s="331"/>
      <c r="J168" s="350"/>
      <c r="L168" s="331"/>
      <c r="M168" s="343"/>
      <c r="N168" s="351"/>
      <c r="O168" s="344"/>
      <c r="S168" s="350"/>
      <c r="U168" s="350"/>
      <c r="W168" s="331"/>
      <c r="X168" s="350"/>
      <c r="Y168" s="351"/>
    </row>
    <row r="169" spans="6:25">
      <c r="F169" s="331"/>
      <c r="J169" s="350"/>
      <c r="L169" s="331"/>
      <c r="M169" s="343"/>
      <c r="N169" s="351"/>
      <c r="O169" s="344"/>
      <c r="S169" s="350"/>
      <c r="U169" s="350"/>
      <c r="W169" s="331"/>
      <c r="X169" s="350"/>
      <c r="Y169" s="351"/>
    </row>
    <row r="170" spans="6:25">
      <c r="F170" s="331"/>
      <c r="J170" s="350"/>
      <c r="L170" s="331"/>
      <c r="M170" s="343"/>
      <c r="N170" s="351"/>
      <c r="O170" s="344"/>
      <c r="S170" s="350"/>
      <c r="U170" s="350"/>
      <c r="W170" s="331"/>
      <c r="X170" s="350"/>
      <c r="Y170" s="351"/>
    </row>
    <row r="171" spans="6:25">
      <c r="F171" s="331"/>
      <c r="J171" s="350"/>
      <c r="L171" s="331"/>
      <c r="M171" s="343"/>
      <c r="N171" s="351"/>
      <c r="O171" s="344"/>
      <c r="S171" s="350"/>
      <c r="U171" s="350"/>
      <c r="W171" s="331"/>
      <c r="X171" s="350"/>
      <c r="Y171" s="351"/>
    </row>
    <row r="172" spans="6:25">
      <c r="F172" s="331"/>
      <c r="J172" s="350"/>
      <c r="L172" s="331"/>
      <c r="M172" s="343"/>
      <c r="N172" s="351"/>
      <c r="O172" s="344"/>
      <c r="S172" s="350"/>
      <c r="U172" s="350"/>
      <c r="W172" s="331"/>
      <c r="X172" s="350"/>
      <c r="Y172" s="351"/>
    </row>
    <row r="173" spans="6:25">
      <c r="F173" s="331"/>
      <c r="J173" s="350"/>
      <c r="L173" s="331"/>
      <c r="M173" s="343"/>
      <c r="N173" s="351"/>
      <c r="O173" s="344"/>
      <c r="S173" s="350"/>
      <c r="U173" s="350"/>
      <c r="W173" s="331"/>
      <c r="X173" s="350"/>
      <c r="Y173" s="351"/>
    </row>
    <row r="174" spans="6:25">
      <c r="F174" s="331"/>
      <c r="J174" s="350"/>
      <c r="L174" s="331"/>
      <c r="M174" s="343"/>
      <c r="N174" s="351"/>
      <c r="O174" s="344"/>
      <c r="S174" s="350"/>
      <c r="U174" s="350"/>
      <c r="W174" s="331"/>
      <c r="X174" s="350"/>
      <c r="Y174" s="351"/>
    </row>
    <row r="175" spans="6:25">
      <c r="F175" s="331"/>
      <c r="J175" s="350"/>
      <c r="L175" s="331"/>
      <c r="M175" s="343"/>
      <c r="N175" s="351"/>
      <c r="O175" s="344"/>
      <c r="S175" s="350"/>
      <c r="U175" s="350"/>
      <c r="W175" s="331"/>
      <c r="X175" s="350"/>
      <c r="Y175" s="351"/>
    </row>
    <row r="176" spans="6:25">
      <c r="F176" s="331"/>
      <c r="J176" s="350"/>
      <c r="L176" s="331"/>
      <c r="M176" s="343"/>
      <c r="N176" s="351"/>
      <c r="O176" s="344"/>
      <c r="S176" s="350"/>
      <c r="U176" s="350"/>
      <c r="W176" s="331"/>
      <c r="X176" s="350"/>
      <c r="Y176" s="351"/>
    </row>
    <row r="177" spans="6:25">
      <c r="F177" s="331"/>
      <c r="J177" s="350"/>
      <c r="L177" s="331"/>
      <c r="M177" s="343"/>
      <c r="N177" s="351"/>
      <c r="O177" s="344"/>
      <c r="S177" s="350"/>
      <c r="U177" s="350"/>
      <c r="W177" s="331"/>
      <c r="X177" s="350"/>
      <c r="Y177" s="351"/>
    </row>
    <row r="178" spans="6:25">
      <c r="F178" s="331"/>
      <c r="J178" s="350"/>
      <c r="L178" s="331"/>
      <c r="M178" s="343"/>
      <c r="N178" s="351"/>
      <c r="O178" s="344"/>
      <c r="S178" s="350"/>
      <c r="U178" s="350"/>
      <c r="W178" s="331"/>
      <c r="X178" s="350"/>
      <c r="Y178" s="351"/>
    </row>
    <row r="179" spans="6:25">
      <c r="F179" s="331"/>
      <c r="J179" s="350"/>
      <c r="L179" s="331"/>
      <c r="M179" s="343"/>
      <c r="N179" s="351"/>
      <c r="O179" s="344"/>
      <c r="S179" s="350"/>
      <c r="U179" s="350"/>
      <c r="W179" s="331"/>
      <c r="X179" s="350"/>
      <c r="Y179" s="351"/>
    </row>
    <row r="180" spans="6:25">
      <c r="F180" s="331"/>
      <c r="J180" s="350"/>
      <c r="L180" s="331"/>
      <c r="M180" s="343"/>
      <c r="N180" s="351"/>
      <c r="O180" s="344"/>
      <c r="S180" s="350"/>
      <c r="U180" s="350"/>
      <c r="W180" s="331"/>
      <c r="X180" s="350"/>
      <c r="Y180" s="351"/>
    </row>
    <row r="181" spans="6:25">
      <c r="F181" s="331"/>
      <c r="J181" s="350"/>
      <c r="L181" s="331"/>
      <c r="M181" s="343"/>
      <c r="N181" s="351"/>
      <c r="O181" s="344"/>
      <c r="S181" s="350"/>
      <c r="U181" s="350"/>
      <c r="W181" s="331"/>
      <c r="X181" s="350"/>
      <c r="Y181" s="351"/>
    </row>
    <row r="182" spans="6:25">
      <c r="F182" s="331"/>
      <c r="J182" s="350"/>
      <c r="L182" s="331"/>
      <c r="M182" s="343"/>
      <c r="N182" s="351"/>
      <c r="O182" s="344"/>
      <c r="S182" s="350"/>
      <c r="U182" s="350"/>
      <c r="W182" s="331"/>
      <c r="X182" s="350"/>
      <c r="Y182" s="351"/>
    </row>
    <row r="183" spans="6:25">
      <c r="F183" s="331"/>
      <c r="J183" s="350"/>
      <c r="L183" s="331"/>
      <c r="M183" s="343"/>
      <c r="N183" s="351"/>
      <c r="O183" s="344"/>
      <c r="S183" s="350"/>
      <c r="U183" s="350"/>
      <c r="W183" s="331"/>
      <c r="X183" s="350"/>
      <c r="Y183" s="351"/>
    </row>
    <row r="184" spans="6:25">
      <c r="F184" s="331"/>
      <c r="J184" s="350"/>
      <c r="L184" s="331"/>
      <c r="M184" s="343"/>
      <c r="N184" s="351"/>
      <c r="O184" s="344"/>
      <c r="S184" s="350"/>
      <c r="U184" s="350"/>
      <c r="W184" s="331"/>
      <c r="X184" s="350"/>
      <c r="Y184" s="351"/>
    </row>
    <row r="185" spans="6:25">
      <c r="F185" s="331"/>
      <c r="J185" s="350"/>
      <c r="L185" s="331"/>
      <c r="M185" s="343"/>
      <c r="N185" s="351"/>
      <c r="O185" s="344"/>
      <c r="S185" s="350"/>
      <c r="U185" s="350"/>
      <c r="W185" s="331"/>
      <c r="X185" s="350"/>
      <c r="Y185" s="351"/>
    </row>
    <row r="186" spans="6:25">
      <c r="F186" s="331"/>
      <c r="J186" s="350"/>
      <c r="L186" s="331"/>
      <c r="M186" s="343"/>
      <c r="N186" s="351"/>
      <c r="O186" s="344"/>
      <c r="S186" s="350"/>
      <c r="U186" s="350"/>
      <c r="W186" s="331"/>
      <c r="X186" s="350"/>
      <c r="Y186" s="351"/>
    </row>
    <row r="187" spans="6:25">
      <c r="F187" s="331"/>
      <c r="J187" s="350"/>
      <c r="L187" s="331"/>
      <c r="M187" s="343"/>
      <c r="N187" s="351"/>
      <c r="O187" s="344"/>
      <c r="S187" s="350"/>
      <c r="U187" s="350"/>
      <c r="W187" s="331"/>
      <c r="X187" s="350"/>
      <c r="Y187" s="351"/>
    </row>
    <row r="188" spans="6:25">
      <c r="F188" s="331"/>
      <c r="J188" s="350"/>
      <c r="L188" s="331"/>
      <c r="M188" s="343"/>
      <c r="N188" s="351"/>
      <c r="O188" s="344"/>
      <c r="S188" s="350"/>
      <c r="U188" s="350"/>
      <c r="W188" s="331"/>
      <c r="X188" s="350"/>
      <c r="Y188" s="351"/>
    </row>
    <row r="189" spans="6:25">
      <c r="F189" s="331"/>
      <c r="J189" s="350"/>
      <c r="L189" s="331"/>
      <c r="M189" s="343"/>
      <c r="N189" s="351"/>
      <c r="O189" s="344"/>
      <c r="S189" s="350"/>
      <c r="U189" s="350"/>
      <c r="W189" s="331"/>
      <c r="X189" s="350"/>
      <c r="Y189" s="351"/>
    </row>
    <row r="190" spans="6:25">
      <c r="F190" s="331"/>
      <c r="J190" s="350"/>
      <c r="L190" s="331"/>
      <c r="M190" s="343"/>
      <c r="N190" s="351"/>
      <c r="O190" s="344"/>
      <c r="S190" s="350"/>
      <c r="U190" s="350"/>
      <c r="W190" s="331"/>
      <c r="X190" s="350"/>
      <c r="Y190" s="351"/>
    </row>
    <row r="191" spans="6:25">
      <c r="F191" s="331"/>
      <c r="J191" s="350"/>
      <c r="L191" s="331"/>
      <c r="M191" s="343"/>
      <c r="N191" s="351"/>
      <c r="O191" s="344"/>
      <c r="S191" s="350"/>
      <c r="U191" s="350"/>
      <c r="W191" s="331"/>
      <c r="X191" s="350"/>
      <c r="Y191" s="351"/>
    </row>
    <row r="192" spans="6:25">
      <c r="F192" s="331"/>
      <c r="J192" s="350"/>
      <c r="L192" s="331"/>
      <c r="M192" s="343"/>
      <c r="N192" s="351"/>
      <c r="O192" s="344"/>
      <c r="S192" s="350"/>
      <c r="U192" s="350"/>
      <c r="W192" s="331"/>
      <c r="X192" s="350"/>
      <c r="Y192" s="351"/>
    </row>
    <row r="193" spans="6:25">
      <c r="F193" s="331"/>
      <c r="J193" s="350"/>
      <c r="L193" s="331"/>
      <c r="M193" s="343"/>
      <c r="N193" s="351"/>
      <c r="O193" s="344"/>
      <c r="S193" s="350"/>
      <c r="U193" s="350"/>
      <c r="W193" s="331"/>
      <c r="X193" s="350"/>
      <c r="Y193" s="351"/>
    </row>
    <row r="194" spans="6:25">
      <c r="F194" s="331"/>
      <c r="J194" s="350"/>
      <c r="L194" s="331"/>
      <c r="M194" s="343"/>
      <c r="N194" s="351"/>
      <c r="O194" s="344"/>
      <c r="S194" s="350"/>
      <c r="U194" s="350"/>
      <c r="W194" s="331"/>
      <c r="X194" s="350"/>
      <c r="Y194" s="351"/>
    </row>
    <row r="195" spans="6:25">
      <c r="F195" s="331"/>
      <c r="J195" s="350"/>
      <c r="L195" s="331"/>
      <c r="M195" s="343"/>
      <c r="N195" s="351"/>
      <c r="O195" s="344"/>
      <c r="S195" s="350"/>
      <c r="U195" s="350"/>
      <c r="W195" s="331"/>
      <c r="X195" s="350"/>
      <c r="Y195" s="351"/>
    </row>
    <row r="196" spans="6:25">
      <c r="F196" s="331"/>
      <c r="J196" s="350"/>
      <c r="L196" s="331"/>
      <c r="M196" s="343"/>
      <c r="N196" s="351"/>
      <c r="O196" s="344"/>
      <c r="S196" s="350"/>
      <c r="U196" s="350"/>
      <c r="W196" s="331"/>
      <c r="X196" s="350"/>
      <c r="Y196" s="351"/>
    </row>
    <row r="197" spans="6:25">
      <c r="F197" s="331"/>
      <c r="J197" s="350"/>
      <c r="L197" s="331"/>
      <c r="M197" s="343"/>
      <c r="N197" s="351"/>
      <c r="O197" s="344"/>
      <c r="S197" s="350"/>
      <c r="U197" s="350"/>
      <c r="W197" s="331"/>
      <c r="X197" s="350"/>
      <c r="Y197" s="351"/>
    </row>
    <row r="198" spans="6:25">
      <c r="F198" s="331"/>
      <c r="J198" s="350"/>
      <c r="L198" s="331"/>
      <c r="M198" s="343"/>
      <c r="N198" s="351"/>
      <c r="O198" s="344"/>
      <c r="S198" s="350"/>
      <c r="U198" s="350"/>
      <c r="W198" s="331"/>
      <c r="X198" s="350"/>
      <c r="Y198" s="351"/>
    </row>
    <row r="199" spans="6:25">
      <c r="F199" s="331"/>
      <c r="J199" s="350"/>
      <c r="L199" s="331"/>
      <c r="M199" s="343"/>
      <c r="N199" s="351"/>
      <c r="O199" s="344"/>
      <c r="S199" s="350"/>
      <c r="U199" s="350"/>
      <c r="W199" s="331"/>
      <c r="X199" s="350"/>
      <c r="Y199" s="351"/>
    </row>
    <row r="200" spans="6:25">
      <c r="F200" s="331"/>
      <c r="J200" s="350"/>
      <c r="L200" s="331"/>
      <c r="M200" s="343"/>
      <c r="N200" s="351"/>
      <c r="O200" s="344"/>
      <c r="S200" s="350"/>
      <c r="U200" s="350"/>
      <c r="W200" s="331"/>
      <c r="X200" s="350"/>
      <c r="Y200" s="351"/>
    </row>
    <row r="201" spans="6:25">
      <c r="F201" s="331"/>
      <c r="J201" s="350"/>
      <c r="L201" s="331"/>
      <c r="M201" s="343"/>
      <c r="N201" s="351"/>
      <c r="O201" s="344"/>
      <c r="S201" s="350"/>
      <c r="U201" s="350"/>
      <c r="W201" s="331"/>
      <c r="X201" s="350"/>
      <c r="Y201" s="351"/>
    </row>
    <row r="202" spans="6:25">
      <c r="F202" s="331"/>
      <c r="J202" s="350"/>
      <c r="L202" s="331"/>
      <c r="M202" s="343"/>
      <c r="N202" s="351"/>
      <c r="O202" s="344"/>
      <c r="S202" s="350"/>
      <c r="U202" s="350"/>
      <c r="W202" s="331"/>
      <c r="X202" s="350"/>
      <c r="Y202" s="351"/>
    </row>
    <row r="203" spans="6:25">
      <c r="F203" s="331"/>
      <c r="J203" s="350"/>
      <c r="L203" s="331"/>
      <c r="M203" s="343"/>
      <c r="N203" s="351"/>
      <c r="O203" s="344"/>
      <c r="S203" s="350"/>
      <c r="U203" s="350"/>
      <c r="W203" s="331"/>
      <c r="X203" s="350"/>
      <c r="Y203" s="351"/>
    </row>
    <row r="204" spans="6:25">
      <c r="F204" s="331"/>
      <c r="J204" s="350"/>
      <c r="L204" s="331"/>
      <c r="M204" s="343"/>
      <c r="N204" s="351"/>
      <c r="O204" s="344"/>
      <c r="S204" s="350"/>
      <c r="U204" s="350"/>
      <c r="W204" s="331"/>
      <c r="X204" s="350"/>
      <c r="Y204" s="351"/>
    </row>
    <row r="205" spans="6:25">
      <c r="F205" s="331"/>
      <c r="J205" s="350"/>
      <c r="L205" s="331"/>
      <c r="M205" s="343"/>
      <c r="N205" s="351"/>
      <c r="O205" s="344"/>
      <c r="S205" s="350"/>
      <c r="U205" s="350"/>
      <c r="W205" s="331"/>
      <c r="X205" s="350"/>
      <c r="Y205" s="351"/>
    </row>
    <row r="206" spans="6:25">
      <c r="F206" s="331"/>
      <c r="J206" s="350"/>
      <c r="L206" s="331"/>
      <c r="M206" s="343"/>
      <c r="N206" s="351"/>
      <c r="O206" s="344"/>
      <c r="S206" s="350"/>
      <c r="U206" s="350"/>
      <c r="W206" s="331"/>
      <c r="X206" s="350"/>
      <c r="Y206" s="351"/>
    </row>
    <row r="207" spans="6:25">
      <c r="F207" s="331"/>
      <c r="J207" s="350"/>
      <c r="L207" s="331"/>
      <c r="M207" s="343"/>
      <c r="N207" s="351"/>
      <c r="O207" s="344"/>
      <c r="S207" s="350"/>
      <c r="U207" s="350"/>
      <c r="W207" s="331"/>
      <c r="X207" s="350"/>
      <c r="Y207" s="351"/>
    </row>
    <row r="208" spans="6:25">
      <c r="F208" s="331"/>
      <c r="J208" s="350"/>
      <c r="L208" s="331"/>
      <c r="M208" s="343"/>
      <c r="N208" s="351"/>
      <c r="O208" s="344"/>
      <c r="S208" s="350"/>
      <c r="U208" s="350"/>
      <c r="W208" s="331"/>
      <c r="X208" s="350"/>
      <c r="Y208" s="351"/>
    </row>
    <row r="209" spans="6:25">
      <c r="F209" s="331"/>
      <c r="J209" s="350"/>
      <c r="L209" s="331"/>
      <c r="M209" s="343"/>
      <c r="N209" s="351"/>
      <c r="O209" s="344"/>
      <c r="S209" s="350"/>
      <c r="U209" s="350"/>
      <c r="W209" s="331"/>
      <c r="X209" s="350"/>
      <c r="Y209" s="351"/>
    </row>
    <row r="210" spans="6:25">
      <c r="F210" s="331"/>
      <c r="J210" s="350"/>
      <c r="L210" s="331"/>
      <c r="M210" s="343"/>
      <c r="N210" s="351"/>
      <c r="O210" s="344"/>
      <c r="S210" s="350"/>
      <c r="U210" s="350"/>
      <c r="W210" s="331"/>
      <c r="X210" s="350"/>
      <c r="Y210" s="351"/>
    </row>
    <row r="211" spans="6:25">
      <c r="F211" s="331"/>
      <c r="J211" s="350"/>
      <c r="L211" s="331"/>
      <c r="M211" s="343"/>
      <c r="N211" s="351"/>
      <c r="O211" s="344"/>
      <c r="S211" s="350"/>
      <c r="U211" s="350"/>
      <c r="W211" s="331"/>
      <c r="X211" s="350"/>
      <c r="Y211" s="351"/>
    </row>
    <row r="212" spans="6:25">
      <c r="F212" s="331"/>
      <c r="J212" s="350"/>
      <c r="L212" s="331"/>
      <c r="M212" s="343"/>
      <c r="N212" s="351"/>
      <c r="O212" s="344"/>
      <c r="S212" s="350"/>
      <c r="U212" s="350"/>
      <c r="W212" s="331"/>
      <c r="X212" s="350"/>
      <c r="Y212" s="351"/>
    </row>
    <row r="213" spans="6:25">
      <c r="F213" s="331"/>
      <c r="J213" s="350"/>
      <c r="L213" s="331"/>
      <c r="M213" s="343"/>
      <c r="N213" s="351"/>
      <c r="O213" s="344"/>
      <c r="S213" s="350"/>
      <c r="U213" s="350"/>
      <c r="W213" s="331"/>
      <c r="X213" s="350"/>
      <c r="Y213" s="351"/>
    </row>
    <row r="214" spans="6:25">
      <c r="F214" s="331"/>
      <c r="J214" s="350"/>
      <c r="L214" s="331"/>
      <c r="M214" s="343"/>
      <c r="N214" s="351"/>
      <c r="O214" s="344"/>
      <c r="S214" s="350"/>
      <c r="U214" s="350"/>
      <c r="W214" s="331"/>
      <c r="X214" s="350"/>
      <c r="Y214" s="351"/>
    </row>
    <row r="215" spans="6:25">
      <c r="F215" s="331"/>
      <c r="J215" s="350"/>
      <c r="L215" s="331"/>
      <c r="M215" s="343"/>
      <c r="N215" s="351"/>
      <c r="O215" s="344"/>
      <c r="S215" s="350"/>
      <c r="U215" s="350"/>
      <c r="W215" s="331"/>
      <c r="X215" s="350"/>
      <c r="Y215" s="351"/>
    </row>
    <row r="216" spans="6:25">
      <c r="F216" s="331"/>
      <c r="J216" s="350"/>
      <c r="L216" s="331"/>
      <c r="M216" s="343"/>
      <c r="N216" s="351"/>
      <c r="O216" s="344"/>
      <c r="S216" s="350"/>
      <c r="U216" s="350"/>
      <c r="W216" s="331"/>
      <c r="X216" s="350"/>
      <c r="Y216" s="351"/>
    </row>
    <row r="217" spans="6:25">
      <c r="F217" s="331"/>
      <c r="J217" s="350"/>
      <c r="L217" s="331"/>
      <c r="M217" s="343"/>
      <c r="N217" s="351"/>
      <c r="O217" s="344"/>
      <c r="S217" s="350"/>
      <c r="U217" s="350"/>
      <c r="W217" s="331"/>
      <c r="X217" s="350"/>
      <c r="Y217" s="351"/>
    </row>
    <row r="218" spans="6:25">
      <c r="F218" s="331"/>
      <c r="J218" s="350"/>
      <c r="L218" s="331"/>
      <c r="M218" s="343"/>
      <c r="N218" s="351"/>
      <c r="O218" s="344"/>
      <c r="S218" s="350"/>
      <c r="U218" s="350"/>
      <c r="W218" s="331"/>
      <c r="X218" s="350"/>
      <c r="Y218" s="351"/>
    </row>
    <row r="219" spans="6:25">
      <c r="F219" s="331"/>
      <c r="J219" s="350"/>
      <c r="L219" s="331"/>
      <c r="M219" s="343"/>
      <c r="N219" s="351"/>
      <c r="O219" s="344"/>
      <c r="S219" s="350"/>
      <c r="U219" s="350"/>
      <c r="W219" s="331"/>
      <c r="X219" s="350"/>
      <c r="Y219" s="351"/>
    </row>
    <row r="220" spans="6:25">
      <c r="F220" s="331"/>
      <c r="J220" s="350"/>
      <c r="L220" s="331"/>
      <c r="M220" s="343"/>
      <c r="N220" s="351"/>
      <c r="O220" s="344"/>
      <c r="S220" s="350"/>
      <c r="U220" s="350"/>
      <c r="W220" s="331"/>
      <c r="X220" s="350"/>
      <c r="Y220" s="351"/>
    </row>
    <row r="221" spans="6:25">
      <c r="F221" s="331"/>
      <c r="J221" s="350"/>
      <c r="L221" s="331"/>
      <c r="M221" s="343"/>
      <c r="N221" s="351"/>
      <c r="O221" s="344"/>
      <c r="S221" s="350"/>
      <c r="U221" s="350"/>
      <c r="W221" s="331"/>
      <c r="X221" s="350"/>
      <c r="Y221" s="351"/>
    </row>
    <row r="222" spans="6:25">
      <c r="F222" s="331"/>
      <c r="J222" s="350"/>
      <c r="L222" s="331"/>
      <c r="M222" s="343"/>
      <c r="N222" s="351"/>
      <c r="O222" s="344"/>
      <c r="S222" s="350"/>
      <c r="U222" s="350"/>
      <c r="W222" s="331"/>
      <c r="X222" s="350"/>
      <c r="Y222" s="351"/>
    </row>
    <row r="223" spans="6:25">
      <c r="F223" s="331"/>
      <c r="J223" s="350"/>
      <c r="L223" s="331"/>
      <c r="M223" s="343"/>
      <c r="N223" s="351"/>
      <c r="O223" s="344"/>
      <c r="S223" s="350"/>
      <c r="U223" s="350"/>
      <c r="W223" s="331"/>
      <c r="X223" s="350"/>
      <c r="Y223" s="351"/>
    </row>
    <row r="224" spans="6:25">
      <c r="F224" s="331"/>
      <c r="J224" s="350"/>
      <c r="L224" s="331"/>
      <c r="M224" s="343"/>
      <c r="N224" s="351"/>
      <c r="O224" s="344"/>
      <c r="S224" s="350"/>
      <c r="U224" s="350"/>
      <c r="W224" s="331"/>
      <c r="X224" s="350"/>
      <c r="Y224" s="351"/>
    </row>
    <row r="225" spans="6:25">
      <c r="F225" s="331"/>
      <c r="J225" s="350"/>
      <c r="L225" s="331"/>
      <c r="M225" s="343"/>
      <c r="N225" s="351"/>
      <c r="O225" s="344"/>
      <c r="S225" s="350"/>
      <c r="U225" s="350"/>
      <c r="W225" s="331"/>
      <c r="X225" s="350"/>
      <c r="Y225" s="351"/>
    </row>
    <row r="226" spans="6:25">
      <c r="F226" s="331"/>
      <c r="J226" s="350"/>
      <c r="L226" s="331"/>
      <c r="M226" s="343"/>
      <c r="N226" s="351"/>
      <c r="O226" s="344"/>
      <c r="S226" s="350"/>
      <c r="U226" s="350"/>
      <c r="W226" s="331"/>
      <c r="X226" s="350"/>
      <c r="Y226" s="351"/>
    </row>
    <row r="227" spans="6:25">
      <c r="F227" s="331"/>
      <c r="J227" s="350"/>
      <c r="L227" s="331"/>
      <c r="M227" s="343"/>
      <c r="N227" s="351"/>
      <c r="O227" s="344"/>
      <c r="S227" s="350"/>
      <c r="U227" s="350"/>
      <c r="W227" s="331"/>
      <c r="X227" s="350"/>
      <c r="Y227" s="351"/>
    </row>
    <row r="228" spans="6:25">
      <c r="F228" s="331"/>
      <c r="J228" s="350"/>
      <c r="L228" s="331"/>
      <c r="M228" s="343"/>
      <c r="N228" s="351"/>
      <c r="O228" s="344"/>
      <c r="S228" s="350"/>
      <c r="U228" s="350"/>
      <c r="W228" s="331"/>
      <c r="X228" s="350"/>
      <c r="Y228" s="351"/>
    </row>
    <row r="229" spans="6:25">
      <c r="F229" s="331"/>
      <c r="J229" s="350"/>
      <c r="L229" s="331"/>
      <c r="M229" s="343"/>
      <c r="N229" s="351"/>
      <c r="O229" s="344"/>
      <c r="S229" s="350"/>
      <c r="U229" s="350"/>
      <c r="W229" s="331"/>
      <c r="X229" s="350"/>
      <c r="Y229" s="351"/>
    </row>
    <row r="230" spans="6:25">
      <c r="F230" s="331"/>
      <c r="J230" s="350"/>
      <c r="L230" s="331"/>
      <c r="M230" s="343"/>
      <c r="N230" s="351"/>
      <c r="O230" s="344"/>
      <c r="S230" s="350"/>
      <c r="U230" s="350"/>
      <c r="W230" s="331"/>
      <c r="X230" s="350"/>
      <c r="Y230" s="351"/>
    </row>
    <row r="231" spans="6:25">
      <c r="F231" s="331"/>
      <c r="J231" s="350"/>
      <c r="L231" s="331"/>
      <c r="M231" s="343"/>
      <c r="N231" s="351"/>
      <c r="O231" s="344"/>
      <c r="S231" s="350"/>
      <c r="U231" s="350"/>
      <c r="W231" s="331"/>
      <c r="X231" s="350"/>
      <c r="Y231" s="351"/>
    </row>
    <row r="232" spans="6:25">
      <c r="F232" s="331"/>
      <c r="J232" s="350"/>
      <c r="L232" s="331"/>
      <c r="M232" s="343"/>
      <c r="N232" s="351"/>
      <c r="O232" s="344"/>
      <c r="S232" s="350"/>
      <c r="U232" s="350"/>
      <c r="W232" s="331"/>
      <c r="X232" s="350"/>
      <c r="Y232" s="351"/>
    </row>
    <row r="233" spans="6:25">
      <c r="F233" s="331"/>
      <c r="J233" s="350"/>
      <c r="L233" s="331"/>
      <c r="M233" s="343"/>
      <c r="N233" s="351"/>
      <c r="O233" s="344"/>
      <c r="S233" s="350"/>
      <c r="U233" s="350"/>
      <c r="W233" s="331"/>
      <c r="X233" s="350"/>
      <c r="Y233" s="351"/>
    </row>
    <row r="234" spans="6:25">
      <c r="F234" s="331"/>
      <c r="J234" s="350"/>
      <c r="L234" s="331"/>
      <c r="M234" s="343"/>
      <c r="N234" s="351"/>
      <c r="O234" s="344"/>
      <c r="S234" s="350"/>
      <c r="U234" s="350"/>
      <c r="W234" s="331"/>
      <c r="X234" s="350"/>
      <c r="Y234" s="351"/>
    </row>
    <row r="235" spans="6:25">
      <c r="F235" s="331"/>
      <c r="J235" s="350"/>
      <c r="L235" s="331"/>
      <c r="M235" s="343"/>
      <c r="N235" s="351"/>
      <c r="O235" s="344"/>
      <c r="S235" s="350"/>
      <c r="U235" s="350"/>
      <c r="W235" s="331"/>
      <c r="X235" s="350"/>
      <c r="Y235" s="351"/>
    </row>
    <row r="236" spans="6:25">
      <c r="F236" s="331"/>
      <c r="J236" s="350"/>
      <c r="L236" s="331"/>
      <c r="M236" s="343"/>
      <c r="N236" s="351"/>
      <c r="O236" s="344"/>
      <c r="S236" s="350"/>
      <c r="U236" s="350"/>
      <c r="W236" s="331"/>
      <c r="X236" s="350"/>
      <c r="Y236" s="351"/>
    </row>
    <row r="237" spans="6:25">
      <c r="F237" s="331"/>
      <c r="J237" s="350"/>
      <c r="L237" s="331"/>
      <c r="M237" s="343"/>
      <c r="N237" s="351"/>
      <c r="O237" s="344"/>
      <c r="S237" s="350"/>
      <c r="U237" s="350"/>
      <c r="W237" s="331"/>
      <c r="X237" s="350"/>
      <c r="Y237" s="351"/>
    </row>
    <row r="238" spans="6:25">
      <c r="F238" s="331"/>
      <c r="J238" s="350"/>
      <c r="L238" s="331"/>
      <c r="M238" s="343"/>
      <c r="N238" s="351"/>
      <c r="O238" s="344"/>
      <c r="S238" s="350"/>
      <c r="U238" s="350"/>
      <c r="W238" s="331"/>
      <c r="X238" s="350"/>
      <c r="Y238" s="351"/>
    </row>
    <row r="239" spans="6:25">
      <c r="F239" s="331"/>
      <c r="J239" s="350"/>
      <c r="L239" s="331"/>
      <c r="M239" s="343"/>
      <c r="N239" s="351"/>
      <c r="O239" s="344"/>
      <c r="S239" s="350"/>
      <c r="U239" s="350"/>
      <c r="W239" s="331"/>
      <c r="X239" s="350"/>
      <c r="Y239" s="351"/>
    </row>
    <row r="240" spans="6:25">
      <c r="F240" s="331"/>
      <c r="J240" s="350"/>
      <c r="L240" s="331"/>
      <c r="M240" s="343"/>
      <c r="N240" s="351"/>
      <c r="O240" s="344"/>
      <c r="S240" s="350"/>
      <c r="U240" s="350"/>
      <c r="W240" s="331"/>
      <c r="X240" s="350"/>
      <c r="Y240" s="351"/>
    </row>
    <row r="241" spans="6:25">
      <c r="F241" s="331"/>
      <c r="J241" s="350"/>
      <c r="L241" s="331"/>
      <c r="M241" s="343"/>
      <c r="N241" s="351"/>
      <c r="O241" s="344"/>
      <c r="S241" s="350"/>
      <c r="U241" s="350"/>
      <c r="W241" s="331"/>
      <c r="X241" s="350"/>
      <c r="Y241" s="351"/>
    </row>
    <row r="242" spans="6:25">
      <c r="F242" s="331"/>
      <c r="J242" s="350"/>
      <c r="L242" s="331"/>
      <c r="M242" s="343"/>
      <c r="N242" s="351"/>
      <c r="O242" s="344"/>
      <c r="S242" s="350"/>
      <c r="U242" s="350"/>
      <c r="W242" s="331"/>
      <c r="X242" s="350"/>
      <c r="Y242" s="351"/>
    </row>
    <row r="243" spans="6:25">
      <c r="F243" s="331"/>
      <c r="J243" s="350"/>
      <c r="L243" s="331"/>
      <c r="M243" s="343"/>
      <c r="N243" s="351"/>
      <c r="O243" s="344"/>
      <c r="S243" s="350"/>
      <c r="U243" s="350"/>
      <c r="W243" s="331"/>
      <c r="X243" s="350"/>
      <c r="Y243" s="351"/>
    </row>
    <row r="244" spans="6:25">
      <c r="F244" s="331"/>
      <c r="J244" s="350"/>
      <c r="L244" s="331"/>
      <c r="M244" s="343"/>
      <c r="N244" s="351"/>
      <c r="O244" s="344"/>
      <c r="S244" s="350"/>
      <c r="U244" s="350"/>
      <c r="W244" s="331"/>
      <c r="X244" s="350"/>
      <c r="Y244" s="351"/>
    </row>
    <row r="245" spans="6:25">
      <c r="F245" s="331"/>
      <c r="J245" s="350"/>
      <c r="L245" s="331"/>
      <c r="M245" s="343"/>
      <c r="N245" s="351"/>
      <c r="O245" s="344"/>
      <c r="S245" s="350"/>
      <c r="U245" s="350"/>
      <c r="W245" s="331"/>
      <c r="X245" s="350"/>
      <c r="Y245" s="351"/>
    </row>
    <row r="246" spans="6:25">
      <c r="F246" s="331"/>
      <c r="J246" s="350"/>
      <c r="L246" s="331"/>
      <c r="M246" s="343"/>
      <c r="N246" s="351"/>
      <c r="O246" s="344"/>
      <c r="S246" s="350"/>
      <c r="U246" s="350"/>
      <c r="W246" s="331"/>
      <c r="X246" s="350"/>
      <c r="Y246" s="351"/>
    </row>
    <row r="247" spans="6:25">
      <c r="F247" s="331"/>
      <c r="J247" s="350"/>
      <c r="L247" s="331"/>
      <c r="M247" s="343"/>
      <c r="N247" s="351"/>
      <c r="O247" s="344"/>
      <c r="S247" s="350"/>
      <c r="U247" s="350"/>
      <c r="W247" s="331"/>
      <c r="X247" s="350"/>
      <c r="Y247" s="351"/>
    </row>
    <row r="248" spans="6:25">
      <c r="F248" s="331"/>
      <c r="J248" s="350"/>
      <c r="L248" s="331"/>
      <c r="M248" s="343"/>
      <c r="N248" s="351"/>
      <c r="O248" s="344"/>
      <c r="S248" s="350"/>
      <c r="U248" s="350"/>
      <c r="W248" s="331"/>
      <c r="X248" s="350"/>
      <c r="Y248" s="351"/>
    </row>
    <row r="249" spans="6:25">
      <c r="F249" s="331"/>
      <c r="J249" s="350"/>
      <c r="L249" s="331"/>
      <c r="M249" s="343"/>
      <c r="N249" s="351"/>
      <c r="O249" s="344"/>
      <c r="S249" s="350"/>
      <c r="U249" s="350"/>
      <c r="W249" s="331"/>
      <c r="X249" s="350"/>
      <c r="Y249" s="351"/>
    </row>
    <row r="250" spans="6:25">
      <c r="F250" s="331"/>
      <c r="J250" s="350"/>
      <c r="L250" s="331"/>
      <c r="M250" s="343"/>
      <c r="N250" s="351"/>
      <c r="O250" s="344"/>
      <c r="S250" s="350"/>
      <c r="U250" s="350"/>
      <c r="W250" s="331"/>
      <c r="X250" s="350"/>
      <c r="Y250" s="351"/>
    </row>
    <row r="251" spans="6:25">
      <c r="F251" s="331"/>
      <c r="J251" s="350"/>
      <c r="L251" s="331"/>
      <c r="M251" s="343"/>
      <c r="N251" s="351"/>
      <c r="O251" s="344"/>
      <c r="S251" s="350"/>
      <c r="U251" s="350"/>
      <c r="W251" s="331"/>
      <c r="X251" s="350"/>
      <c r="Y251" s="351"/>
    </row>
    <row r="252" spans="6:25">
      <c r="F252" s="331"/>
      <c r="J252" s="350"/>
      <c r="L252" s="331"/>
      <c r="M252" s="343"/>
      <c r="N252" s="351"/>
      <c r="O252" s="344"/>
      <c r="S252" s="350"/>
      <c r="U252" s="350"/>
      <c r="W252" s="331"/>
      <c r="X252" s="350"/>
      <c r="Y252" s="351"/>
    </row>
    <row r="253" spans="6:25">
      <c r="F253" s="331"/>
      <c r="J253" s="350"/>
      <c r="L253" s="331"/>
      <c r="M253" s="343"/>
      <c r="N253" s="351"/>
      <c r="O253" s="344"/>
      <c r="S253" s="350"/>
      <c r="U253" s="350"/>
      <c r="W253" s="331"/>
      <c r="X253" s="350"/>
      <c r="Y253" s="351"/>
    </row>
    <row r="254" spans="6:25">
      <c r="F254" s="331"/>
      <c r="J254" s="350"/>
      <c r="L254" s="331"/>
      <c r="M254" s="343"/>
      <c r="N254" s="351"/>
      <c r="O254" s="344"/>
      <c r="S254" s="350"/>
      <c r="U254" s="350"/>
      <c r="W254" s="331"/>
      <c r="X254" s="350"/>
      <c r="Y254" s="351"/>
    </row>
    <row r="255" spans="6:25">
      <c r="F255" s="331"/>
      <c r="J255" s="350"/>
      <c r="L255" s="331"/>
      <c r="M255" s="343"/>
      <c r="N255" s="351"/>
      <c r="O255" s="344"/>
      <c r="S255" s="350"/>
      <c r="U255" s="350"/>
      <c r="W255" s="331"/>
      <c r="X255" s="350"/>
      <c r="Y255" s="351"/>
    </row>
    <row r="256" spans="6:25">
      <c r="F256" s="331"/>
      <c r="J256" s="350"/>
      <c r="L256" s="331"/>
      <c r="M256" s="343"/>
      <c r="N256" s="351"/>
      <c r="O256" s="344"/>
      <c r="S256" s="350"/>
      <c r="U256" s="350"/>
      <c r="W256" s="331"/>
      <c r="X256" s="350"/>
      <c r="Y256" s="351"/>
    </row>
    <row r="257" spans="6:25">
      <c r="F257" s="331"/>
      <c r="J257" s="350"/>
      <c r="L257" s="331"/>
      <c r="M257" s="343"/>
      <c r="N257" s="351"/>
      <c r="O257" s="344"/>
      <c r="S257" s="350"/>
      <c r="U257" s="350"/>
      <c r="W257" s="331"/>
      <c r="X257" s="350"/>
      <c r="Y257" s="351"/>
    </row>
    <row r="258" spans="6:25">
      <c r="F258" s="331"/>
      <c r="J258" s="350"/>
      <c r="L258" s="331"/>
      <c r="M258" s="343"/>
      <c r="N258" s="351"/>
      <c r="O258" s="344"/>
      <c r="S258" s="350"/>
      <c r="U258" s="350"/>
      <c r="W258" s="331"/>
      <c r="X258" s="350"/>
      <c r="Y258" s="351"/>
    </row>
    <row r="259" spans="6:25">
      <c r="F259" s="331"/>
      <c r="J259" s="350"/>
      <c r="L259" s="331"/>
      <c r="M259" s="343"/>
      <c r="N259" s="351"/>
      <c r="O259" s="344"/>
      <c r="S259" s="350"/>
      <c r="U259" s="350"/>
      <c r="W259" s="331"/>
      <c r="X259" s="350"/>
      <c r="Y259" s="351"/>
    </row>
    <row r="260" spans="6:25">
      <c r="F260" s="331"/>
      <c r="J260" s="350"/>
      <c r="L260" s="331"/>
      <c r="M260" s="343"/>
      <c r="N260" s="351"/>
      <c r="O260" s="344"/>
      <c r="S260" s="350"/>
      <c r="U260" s="350"/>
      <c r="W260" s="331"/>
      <c r="X260" s="350"/>
      <c r="Y260" s="351"/>
    </row>
    <row r="261" spans="6:25">
      <c r="F261" s="331"/>
      <c r="J261" s="350"/>
      <c r="L261" s="331"/>
      <c r="M261" s="343"/>
      <c r="N261" s="351"/>
      <c r="O261" s="344"/>
      <c r="S261" s="350"/>
      <c r="U261" s="350"/>
      <c r="W261" s="331"/>
      <c r="X261" s="350"/>
      <c r="Y261" s="351"/>
    </row>
    <row r="262" spans="6:25">
      <c r="F262" s="331"/>
      <c r="J262" s="350"/>
      <c r="L262" s="331"/>
      <c r="M262" s="343"/>
      <c r="N262" s="351"/>
      <c r="O262" s="344"/>
      <c r="S262" s="350"/>
      <c r="U262" s="350"/>
      <c r="W262" s="331"/>
      <c r="X262" s="350"/>
      <c r="Y262" s="351"/>
    </row>
    <row r="263" spans="6:25">
      <c r="L263" s="331"/>
      <c r="M263" s="343"/>
      <c r="N263" s="351"/>
      <c r="O263" s="344"/>
      <c r="S263" s="350"/>
      <c r="U263" s="350"/>
      <c r="W263" s="331"/>
      <c r="X263" s="350"/>
      <c r="Y263" s="351"/>
    </row>
    <row r="264" spans="6:25">
      <c r="M264" s="351"/>
    </row>
    <row r="265" spans="6:25">
      <c r="M265" s="351"/>
    </row>
    <row r="266" spans="6:25">
      <c r="M266" s="351"/>
    </row>
    <row r="267" spans="6:25">
      <c r="M267" s="351"/>
    </row>
    <row r="268" spans="6:25">
      <c r="M268" s="351"/>
    </row>
    <row r="269" spans="6:25">
      <c r="M269" s="351"/>
    </row>
    <row r="270" spans="6:25">
      <c r="M270" s="351"/>
    </row>
    <row r="271" spans="6:25">
      <c r="M271" s="351"/>
    </row>
    <row r="272" spans="6:25">
      <c r="M272" s="351"/>
    </row>
    <row r="273" spans="13:13">
      <c r="M273" s="351"/>
    </row>
    <row r="274" spans="13:13">
      <c r="M274" s="351"/>
    </row>
    <row r="275" spans="13:13">
      <c r="M275" s="351"/>
    </row>
    <row r="276" spans="13:13">
      <c r="M276" s="351"/>
    </row>
    <row r="277" spans="13:13">
      <c r="M277" s="351"/>
    </row>
    <row r="278" spans="13:13">
      <c r="M278" s="351"/>
    </row>
    <row r="279" spans="13:13">
      <c r="M279" s="351"/>
    </row>
    <row r="280" spans="13:13">
      <c r="M280" s="351"/>
    </row>
    <row r="281" spans="13:13">
      <c r="M281" s="351"/>
    </row>
    <row r="282" spans="13:13">
      <c r="M282" s="351"/>
    </row>
    <row r="283" spans="13:13">
      <c r="M283" s="351"/>
    </row>
    <row r="284" spans="13:13">
      <c r="M284" s="351"/>
    </row>
    <row r="285" spans="13:13">
      <c r="M285" s="351"/>
    </row>
    <row r="286" spans="13:13">
      <c r="M286" s="351"/>
    </row>
    <row r="287" spans="13:13">
      <c r="M287" s="351"/>
    </row>
    <row r="288" spans="13:13">
      <c r="M288" s="351"/>
    </row>
    <row r="289" spans="13:13">
      <c r="M289" s="351"/>
    </row>
    <row r="290" spans="13:13">
      <c r="M290" s="351"/>
    </row>
    <row r="291" spans="13:13">
      <c r="M291" s="351"/>
    </row>
    <row r="292" spans="13:13">
      <c r="M292" s="351"/>
    </row>
    <row r="293" spans="13:13">
      <c r="M293" s="351"/>
    </row>
    <row r="294" spans="13:13">
      <c r="M294" s="351"/>
    </row>
    <row r="295" spans="13:13">
      <c r="M295" s="351"/>
    </row>
    <row r="296" spans="13:13">
      <c r="M296" s="351"/>
    </row>
    <row r="297" spans="13:13">
      <c r="M297" s="351"/>
    </row>
    <row r="298" spans="13:13">
      <c r="M298" s="351"/>
    </row>
    <row r="299" spans="13:13">
      <c r="M299" s="351"/>
    </row>
    <row r="300" spans="13:13">
      <c r="M300" s="351"/>
    </row>
    <row r="301" spans="13:13">
      <c r="M301" s="351"/>
    </row>
    <row r="302" spans="13:13">
      <c r="M302" s="351"/>
    </row>
    <row r="303" spans="13:13">
      <c r="M303" s="351"/>
    </row>
    <row r="304" spans="13:13">
      <c r="M304" s="351"/>
    </row>
    <row r="305" spans="13:13">
      <c r="M305" s="351"/>
    </row>
    <row r="306" spans="13:13">
      <c r="M306" s="351"/>
    </row>
    <row r="307" spans="13:13">
      <c r="M307" s="351"/>
    </row>
    <row r="308" spans="13:13">
      <c r="M308" s="351"/>
    </row>
    <row r="309" spans="13:13">
      <c r="M309" s="351"/>
    </row>
    <row r="310" spans="13:13">
      <c r="M310" s="351"/>
    </row>
    <row r="311" spans="13:13">
      <c r="M311" s="351"/>
    </row>
    <row r="312" spans="13:13">
      <c r="M312" s="351"/>
    </row>
    <row r="313" spans="13:13">
      <c r="M313" s="351"/>
    </row>
    <row r="314" spans="13:13">
      <c r="M314" s="351"/>
    </row>
    <row r="315" spans="13:13">
      <c r="M315" s="351"/>
    </row>
    <row r="316" spans="13:13">
      <c r="M316" s="351"/>
    </row>
    <row r="317" spans="13:13">
      <c r="M317" s="351"/>
    </row>
    <row r="318" spans="13:13">
      <c r="M318" s="351"/>
    </row>
    <row r="319" spans="13:13">
      <c r="M319" s="351"/>
    </row>
    <row r="320" spans="13:13">
      <c r="M320" s="351"/>
    </row>
    <row r="321" spans="13:13">
      <c r="M321" s="351"/>
    </row>
    <row r="322" spans="13:13">
      <c r="M322" s="351"/>
    </row>
    <row r="323" spans="13:13">
      <c r="M323" s="351"/>
    </row>
    <row r="324" spans="13:13">
      <c r="M324" s="351"/>
    </row>
    <row r="325" spans="13:13">
      <c r="M325" s="351"/>
    </row>
    <row r="326" spans="13:13">
      <c r="M326" s="351"/>
    </row>
    <row r="327" spans="13:13">
      <c r="M327" s="351"/>
    </row>
    <row r="328" spans="13:13">
      <c r="M328" s="351"/>
    </row>
    <row r="329" spans="13:13">
      <c r="M329" s="351"/>
    </row>
    <row r="330" spans="13:13">
      <c r="M330" s="351"/>
    </row>
    <row r="331" spans="13:13">
      <c r="M331" s="351"/>
    </row>
    <row r="332" spans="13:13">
      <c r="M332" s="351"/>
    </row>
    <row r="333" spans="13:13">
      <c r="M333" s="351"/>
    </row>
    <row r="334" spans="13:13">
      <c r="M334" s="351"/>
    </row>
    <row r="335" spans="13:13">
      <c r="M335" s="351"/>
    </row>
    <row r="336" spans="13:13">
      <c r="M336" s="351"/>
    </row>
    <row r="337" spans="13:13">
      <c r="M337" s="351"/>
    </row>
    <row r="338" spans="13:13">
      <c r="M338" s="351"/>
    </row>
    <row r="339" spans="13:13">
      <c r="M339" s="351"/>
    </row>
    <row r="340" spans="13:13">
      <c r="M340" s="351"/>
    </row>
    <row r="341" spans="13:13">
      <c r="M341" s="351"/>
    </row>
    <row r="342" spans="13:13">
      <c r="M342" s="351"/>
    </row>
    <row r="343" spans="13:13">
      <c r="M343" s="351"/>
    </row>
    <row r="344" spans="13:13">
      <c r="M344" s="351"/>
    </row>
    <row r="345" spans="13:13">
      <c r="M345" s="351"/>
    </row>
    <row r="346" spans="13:13">
      <c r="M346" s="351"/>
    </row>
    <row r="347" spans="13:13">
      <c r="M347" s="351"/>
    </row>
    <row r="348" spans="13:13">
      <c r="M348" s="351"/>
    </row>
    <row r="349" spans="13:13">
      <c r="M349" s="351"/>
    </row>
    <row r="350" spans="13:13">
      <c r="M350" s="351"/>
    </row>
    <row r="351" spans="13:13">
      <c r="M351" s="351"/>
    </row>
    <row r="352" spans="13:13">
      <c r="M352" s="351"/>
    </row>
    <row r="353" spans="13:13">
      <c r="M353" s="351"/>
    </row>
    <row r="354" spans="13:13">
      <c r="M354" s="351"/>
    </row>
    <row r="355" spans="13:13">
      <c r="M355" s="351"/>
    </row>
    <row r="356" spans="13:13">
      <c r="M356" s="351"/>
    </row>
    <row r="357" spans="13:13">
      <c r="M357" s="351"/>
    </row>
    <row r="358" spans="13:13">
      <c r="M358" s="351"/>
    </row>
    <row r="359" spans="13:13">
      <c r="M359" s="351"/>
    </row>
    <row r="360" spans="13:13">
      <c r="M360" s="351"/>
    </row>
    <row r="361" spans="13:13">
      <c r="M361" s="351"/>
    </row>
    <row r="362" spans="13:13">
      <c r="M362" s="351"/>
    </row>
    <row r="363" spans="13:13">
      <c r="M363" s="351"/>
    </row>
    <row r="364" spans="13:13">
      <c r="M364" s="351"/>
    </row>
    <row r="365" spans="13:13">
      <c r="M365" s="351"/>
    </row>
    <row r="366" spans="13:13">
      <c r="M366" s="351"/>
    </row>
    <row r="367" spans="13:13">
      <c r="M367" s="351"/>
    </row>
    <row r="368" spans="13:13">
      <c r="M368" s="351"/>
    </row>
    <row r="369" spans="13:13">
      <c r="M369" s="351"/>
    </row>
    <row r="370" spans="13:13">
      <c r="M370" s="351"/>
    </row>
    <row r="371" spans="13:13">
      <c r="M371" s="351"/>
    </row>
    <row r="372" spans="13:13">
      <c r="M372" s="351"/>
    </row>
    <row r="373" spans="13:13">
      <c r="M373" s="351"/>
    </row>
    <row r="374" spans="13:13">
      <c r="M374" s="351"/>
    </row>
    <row r="375" spans="13:13">
      <c r="M375" s="351"/>
    </row>
    <row r="376" spans="13:13">
      <c r="M376" s="351"/>
    </row>
    <row r="377" spans="13:13">
      <c r="M377" s="351"/>
    </row>
    <row r="378" spans="13:13">
      <c r="M378" s="351"/>
    </row>
    <row r="379" spans="13:13">
      <c r="M379" s="351"/>
    </row>
    <row r="380" spans="13:13">
      <c r="M380" s="351"/>
    </row>
    <row r="381" spans="13:13">
      <c r="M381" s="351"/>
    </row>
    <row r="382" spans="13:13">
      <c r="M382" s="351"/>
    </row>
    <row r="383" spans="13:13">
      <c r="M383" s="351"/>
    </row>
    <row r="384" spans="13:13">
      <c r="M384" s="351"/>
    </row>
    <row r="385" spans="13:13">
      <c r="M385" s="351"/>
    </row>
    <row r="386" spans="13:13">
      <c r="M386" s="351"/>
    </row>
    <row r="387" spans="13:13">
      <c r="M387" s="351"/>
    </row>
    <row r="388" spans="13:13">
      <c r="M388" s="351"/>
    </row>
    <row r="389" spans="13:13">
      <c r="M389" s="351"/>
    </row>
    <row r="390" spans="13:13">
      <c r="M390" s="351"/>
    </row>
    <row r="391" spans="13:13">
      <c r="M391" s="351"/>
    </row>
    <row r="392" spans="13:13">
      <c r="M392" s="351"/>
    </row>
    <row r="393" spans="13:13">
      <c r="M393" s="351"/>
    </row>
    <row r="394" spans="13:13">
      <c r="M394" s="351"/>
    </row>
    <row r="395" spans="13:13">
      <c r="M395" s="351"/>
    </row>
    <row r="396" spans="13:13">
      <c r="M396" s="351"/>
    </row>
    <row r="397" spans="13:13">
      <c r="M397" s="351"/>
    </row>
    <row r="398" spans="13:13">
      <c r="M398" s="351"/>
    </row>
    <row r="399" spans="13:13">
      <c r="M399" s="351"/>
    </row>
    <row r="400" spans="13:13">
      <c r="M400" s="351"/>
    </row>
    <row r="401" spans="13:13">
      <c r="M401" s="351"/>
    </row>
    <row r="402" spans="13:13">
      <c r="M402" s="351"/>
    </row>
    <row r="403" spans="13:13">
      <c r="M403" s="351"/>
    </row>
    <row r="404" spans="13:13">
      <c r="M404" s="351"/>
    </row>
    <row r="405" spans="13:13">
      <c r="M405" s="351"/>
    </row>
    <row r="406" spans="13:13">
      <c r="M406" s="351"/>
    </row>
    <row r="407" spans="13:13">
      <c r="M407" s="351"/>
    </row>
    <row r="408" spans="13:13">
      <c r="M408" s="351"/>
    </row>
    <row r="409" spans="13:13">
      <c r="M409" s="351"/>
    </row>
    <row r="410" spans="13:13">
      <c r="M410" s="351"/>
    </row>
    <row r="411" spans="13:13">
      <c r="M411" s="351"/>
    </row>
    <row r="412" spans="13:13">
      <c r="M412" s="351"/>
    </row>
    <row r="413" spans="13:13">
      <c r="M413" s="351"/>
    </row>
  </sheetData>
  <mergeCells count="19">
    <mergeCell ref="D30:E30"/>
    <mergeCell ref="D31:E31"/>
    <mergeCell ref="D32:E32"/>
    <mergeCell ref="O31:V31"/>
    <mergeCell ref="A33:B33"/>
    <mergeCell ref="D33:E33"/>
    <mergeCell ref="D29:E29"/>
    <mergeCell ref="A24:C24"/>
    <mergeCell ref="D24:Q24"/>
    <mergeCell ref="D4:J4"/>
    <mergeCell ref="K4:X4"/>
    <mergeCell ref="A6:A9"/>
    <mergeCell ref="A11:A13"/>
    <mergeCell ref="A15:A17"/>
    <mergeCell ref="K25:Y25"/>
    <mergeCell ref="D26:K26"/>
    <mergeCell ref="D27:F27"/>
    <mergeCell ref="G27:G28"/>
    <mergeCell ref="D28:E28"/>
  </mergeCells>
  <phoneticPr fontId="4"/>
  <conditionalFormatting sqref="O22:P23 F25 G22:G23">
    <cfRule type="cellIs" dxfId="343" priority="454" stopIfTrue="1" operator="lessThan">
      <formula>0</formula>
    </cfRule>
  </conditionalFormatting>
  <conditionalFormatting sqref="O22:O23">
    <cfRule type="cellIs" dxfId="342" priority="451" stopIfTrue="1" operator="lessThan">
      <formula>0</formula>
    </cfRule>
  </conditionalFormatting>
  <conditionalFormatting sqref="O22:O23">
    <cfRule type="cellIs" dxfId="341" priority="450" stopIfTrue="1" operator="lessThan">
      <formula>0</formula>
    </cfRule>
  </conditionalFormatting>
  <conditionalFormatting sqref="O22:O23">
    <cfRule type="cellIs" dxfId="340" priority="449" stopIfTrue="1" operator="lessThan">
      <formula>0</formula>
    </cfRule>
  </conditionalFormatting>
  <conditionalFormatting sqref="O22:O23">
    <cfRule type="cellIs" dxfId="339" priority="448" stopIfTrue="1" operator="lessThan">
      <formula>0</formula>
    </cfRule>
  </conditionalFormatting>
  <conditionalFormatting sqref="O22:O23">
    <cfRule type="cellIs" dxfId="338" priority="447" stopIfTrue="1" operator="lessThan">
      <formula>0</formula>
    </cfRule>
  </conditionalFormatting>
  <conditionalFormatting sqref="G22">
    <cfRule type="cellIs" dxfId="337" priority="446" stopIfTrue="1" operator="lessThan">
      <formula>0</formula>
    </cfRule>
  </conditionalFormatting>
  <conditionalFormatting sqref="G22">
    <cfRule type="cellIs" dxfId="336" priority="445" stopIfTrue="1" operator="lessThan">
      <formula>0</formula>
    </cfRule>
  </conditionalFormatting>
  <conditionalFormatting sqref="G22">
    <cfRule type="cellIs" dxfId="335" priority="444" stopIfTrue="1" operator="lessThan">
      <formula>0</formula>
    </cfRule>
  </conditionalFormatting>
  <conditionalFormatting sqref="G22">
    <cfRule type="cellIs" dxfId="334" priority="443" stopIfTrue="1" operator="lessThan">
      <formula>0</formula>
    </cfRule>
  </conditionalFormatting>
  <conditionalFormatting sqref="G22">
    <cfRule type="cellIs" dxfId="333" priority="442" stopIfTrue="1" operator="lessThan">
      <formula>0</formula>
    </cfRule>
  </conditionalFormatting>
  <conditionalFormatting sqref="G23">
    <cfRule type="cellIs" dxfId="332" priority="441" stopIfTrue="1" operator="lessThan">
      <formula>0</formula>
    </cfRule>
  </conditionalFormatting>
  <conditionalFormatting sqref="G23">
    <cfRule type="cellIs" dxfId="331" priority="440" stopIfTrue="1" operator="lessThan">
      <formula>0</formula>
    </cfRule>
  </conditionalFormatting>
  <conditionalFormatting sqref="G23">
    <cfRule type="cellIs" dxfId="330" priority="439" stopIfTrue="1" operator="lessThan">
      <formula>0</formula>
    </cfRule>
  </conditionalFormatting>
  <conditionalFormatting sqref="G23">
    <cfRule type="cellIs" dxfId="329" priority="438" stopIfTrue="1" operator="lessThan">
      <formula>0</formula>
    </cfRule>
  </conditionalFormatting>
  <conditionalFormatting sqref="G23">
    <cfRule type="cellIs" dxfId="328" priority="437" stopIfTrue="1" operator="lessThan">
      <formula>0</formula>
    </cfRule>
  </conditionalFormatting>
  <conditionalFormatting sqref="O22:P22">
    <cfRule type="cellIs" dxfId="327" priority="431" stopIfTrue="1" operator="lessThan">
      <formula>0</formula>
    </cfRule>
  </conditionalFormatting>
  <conditionalFormatting sqref="O22:P22">
    <cfRule type="cellIs" dxfId="326" priority="430" stopIfTrue="1" operator="lessThan">
      <formula>0</formula>
    </cfRule>
  </conditionalFormatting>
  <conditionalFormatting sqref="O22:P22">
    <cfRule type="cellIs" dxfId="325" priority="429" stopIfTrue="1" operator="lessThan">
      <formula>0</formula>
    </cfRule>
  </conditionalFormatting>
  <conditionalFormatting sqref="O22:P22">
    <cfRule type="cellIs" dxfId="324" priority="428" stopIfTrue="1" operator="lessThan">
      <formula>0</formula>
    </cfRule>
  </conditionalFormatting>
  <conditionalFormatting sqref="O22:P22">
    <cfRule type="cellIs" dxfId="323" priority="427" stopIfTrue="1" operator="lessThan">
      <formula>0</formula>
    </cfRule>
  </conditionalFormatting>
  <conditionalFormatting sqref="O22:P22">
    <cfRule type="cellIs" dxfId="322" priority="426" stopIfTrue="1" operator="lessThan">
      <formula>0</formula>
    </cfRule>
  </conditionalFormatting>
  <conditionalFormatting sqref="O22:P22">
    <cfRule type="cellIs" dxfId="321" priority="425" stopIfTrue="1" operator="lessThan">
      <formula>0</formula>
    </cfRule>
  </conditionalFormatting>
  <conditionalFormatting sqref="O22:P23">
    <cfRule type="cellIs" dxfId="320" priority="424" stopIfTrue="1" operator="lessThan">
      <formula>0</formula>
    </cfRule>
  </conditionalFormatting>
  <conditionalFormatting sqref="O22:P23">
    <cfRule type="cellIs" dxfId="319" priority="423" stopIfTrue="1" operator="lessThan">
      <formula>0</formula>
    </cfRule>
  </conditionalFormatting>
  <conditionalFormatting sqref="O22:P22">
    <cfRule type="cellIs" dxfId="318" priority="422" stopIfTrue="1" operator="lessThan">
      <formula>0</formula>
    </cfRule>
  </conditionalFormatting>
  <conditionalFormatting sqref="O22:P22">
    <cfRule type="cellIs" dxfId="317" priority="421" stopIfTrue="1" operator="lessThan">
      <formula>0</formula>
    </cfRule>
  </conditionalFormatting>
  <conditionalFormatting sqref="O22:P22">
    <cfRule type="cellIs" dxfId="316" priority="420" stopIfTrue="1" operator="lessThan">
      <formula>0</formula>
    </cfRule>
  </conditionalFormatting>
  <conditionalFormatting sqref="O22:P22">
    <cfRule type="cellIs" dxfId="315" priority="419" stopIfTrue="1" operator="lessThan">
      <formula>0</formula>
    </cfRule>
  </conditionalFormatting>
  <conditionalFormatting sqref="O22:P22">
    <cfRule type="cellIs" dxfId="314" priority="418" stopIfTrue="1" operator="lessThan">
      <formula>0</formula>
    </cfRule>
  </conditionalFormatting>
  <conditionalFormatting sqref="O23:P23">
    <cfRule type="cellIs" dxfId="313" priority="417" stopIfTrue="1" operator="lessThan">
      <formula>0</formula>
    </cfRule>
  </conditionalFormatting>
  <conditionalFormatting sqref="O23:P23">
    <cfRule type="cellIs" dxfId="312" priority="416" stopIfTrue="1" operator="lessThan">
      <formula>0</formula>
    </cfRule>
  </conditionalFormatting>
  <conditionalFormatting sqref="O23:P23">
    <cfRule type="cellIs" dxfId="311" priority="415" stopIfTrue="1" operator="lessThan">
      <formula>0</formula>
    </cfRule>
  </conditionalFormatting>
  <conditionalFormatting sqref="O23:P23">
    <cfRule type="cellIs" dxfId="310" priority="414" stopIfTrue="1" operator="lessThan">
      <formula>0</formula>
    </cfRule>
  </conditionalFormatting>
  <conditionalFormatting sqref="O23:P23">
    <cfRule type="cellIs" dxfId="309" priority="413" stopIfTrue="1" operator="lessThan">
      <formula>0</formula>
    </cfRule>
  </conditionalFormatting>
  <conditionalFormatting sqref="O23:P23">
    <cfRule type="cellIs" dxfId="308" priority="412" stopIfTrue="1" operator="lessThan">
      <formula>0</formula>
    </cfRule>
  </conditionalFormatting>
  <conditionalFormatting sqref="O23:P23">
    <cfRule type="cellIs" dxfId="307" priority="411" stopIfTrue="1" operator="lessThan">
      <formula>0</formula>
    </cfRule>
  </conditionalFormatting>
  <conditionalFormatting sqref="O23:P23">
    <cfRule type="cellIs" dxfId="306" priority="410" stopIfTrue="1" operator="lessThan">
      <formula>0</formula>
    </cfRule>
  </conditionalFormatting>
  <conditionalFormatting sqref="O23:P23">
    <cfRule type="cellIs" dxfId="305" priority="409" stopIfTrue="1" operator="lessThan">
      <formula>0</formula>
    </cfRule>
  </conditionalFormatting>
  <conditionalFormatting sqref="O23:P23">
    <cfRule type="cellIs" dxfId="304" priority="408" stopIfTrue="1" operator="lessThan">
      <formula>0</formula>
    </cfRule>
  </conditionalFormatting>
  <conditionalFormatting sqref="O22">
    <cfRule type="cellIs" dxfId="303" priority="407" stopIfTrue="1" operator="lessThan">
      <formula>0</formula>
    </cfRule>
  </conditionalFormatting>
  <conditionalFormatting sqref="O22">
    <cfRule type="cellIs" dxfId="302" priority="406" stopIfTrue="1" operator="lessThan">
      <formula>0</formula>
    </cfRule>
  </conditionalFormatting>
  <conditionalFormatting sqref="O22">
    <cfRule type="cellIs" dxfId="301" priority="405" stopIfTrue="1" operator="lessThan">
      <formula>0</formula>
    </cfRule>
  </conditionalFormatting>
  <conditionalFormatting sqref="O22">
    <cfRule type="cellIs" dxfId="300" priority="404" stopIfTrue="1" operator="lessThan">
      <formula>0</formula>
    </cfRule>
  </conditionalFormatting>
  <conditionalFormatting sqref="O22">
    <cfRule type="cellIs" dxfId="299" priority="403" stopIfTrue="1" operator="lessThan">
      <formula>0</formula>
    </cfRule>
  </conditionalFormatting>
  <conditionalFormatting sqref="O22">
    <cfRule type="cellIs" dxfId="298" priority="402" stopIfTrue="1" operator="lessThan">
      <formula>0</formula>
    </cfRule>
  </conditionalFormatting>
  <conditionalFormatting sqref="O22">
    <cfRule type="cellIs" dxfId="297" priority="401" stopIfTrue="1" operator="lessThan">
      <formula>0</formula>
    </cfRule>
  </conditionalFormatting>
  <conditionalFormatting sqref="O22:O23">
    <cfRule type="cellIs" dxfId="296" priority="400" stopIfTrue="1" operator="lessThan">
      <formula>0</formula>
    </cfRule>
  </conditionalFormatting>
  <conditionalFormatting sqref="O22:O23">
    <cfRule type="cellIs" dxfId="295" priority="399" stopIfTrue="1" operator="lessThan">
      <formula>0</formula>
    </cfRule>
  </conditionalFormatting>
  <conditionalFormatting sqref="O22">
    <cfRule type="cellIs" dxfId="294" priority="398" stopIfTrue="1" operator="lessThan">
      <formula>0</formula>
    </cfRule>
  </conditionalFormatting>
  <conditionalFormatting sqref="O22">
    <cfRule type="cellIs" dxfId="293" priority="397" stopIfTrue="1" operator="lessThan">
      <formula>0</formula>
    </cfRule>
  </conditionalFormatting>
  <conditionalFormatting sqref="O22">
    <cfRule type="cellIs" dxfId="292" priority="396" stopIfTrue="1" operator="lessThan">
      <formula>0</formula>
    </cfRule>
  </conditionalFormatting>
  <conditionalFormatting sqref="O22">
    <cfRule type="cellIs" dxfId="291" priority="395" stopIfTrue="1" operator="lessThan">
      <formula>0</formula>
    </cfRule>
  </conditionalFormatting>
  <conditionalFormatting sqref="O22">
    <cfRule type="cellIs" dxfId="290" priority="394" stopIfTrue="1" operator="lessThan">
      <formula>0</formula>
    </cfRule>
  </conditionalFormatting>
  <conditionalFormatting sqref="O23">
    <cfRule type="cellIs" dxfId="289" priority="393" stopIfTrue="1" operator="lessThan">
      <formula>0</formula>
    </cfRule>
  </conditionalFormatting>
  <conditionalFormatting sqref="O23">
    <cfRule type="cellIs" dxfId="288" priority="392" stopIfTrue="1" operator="lessThan">
      <formula>0</formula>
    </cfRule>
  </conditionalFormatting>
  <conditionalFormatting sqref="O23">
    <cfRule type="cellIs" dxfId="287" priority="391" stopIfTrue="1" operator="lessThan">
      <formula>0</formula>
    </cfRule>
  </conditionalFormatting>
  <conditionalFormatting sqref="O23">
    <cfRule type="cellIs" dxfId="286" priority="390" stopIfTrue="1" operator="lessThan">
      <formula>0</formula>
    </cfRule>
  </conditionalFormatting>
  <conditionalFormatting sqref="O23">
    <cfRule type="cellIs" dxfId="285" priority="389" stopIfTrue="1" operator="lessThan">
      <formula>0</formula>
    </cfRule>
  </conditionalFormatting>
  <conditionalFormatting sqref="O23">
    <cfRule type="cellIs" dxfId="284" priority="388" stopIfTrue="1" operator="lessThan">
      <formula>0</formula>
    </cfRule>
  </conditionalFormatting>
  <conditionalFormatting sqref="O23">
    <cfRule type="cellIs" dxfId="283" priority="387" stopIfTrue="1" operator="lessThan">
      <formula>0</formula>
    </cfRule>
  </conditionalFormatting>
  <conditionalFormatting sqref="O23">
    <cfRule type="cellIs" dxfId="282" priority="386" stopIfTrue="1" operator="lessThan">
      <formula>0</formula>
    </cfRule>
  </conditionalFormatting>
  <conditionalFormatting sqref="O23">
    <cfRule type="cellIs" dxfId="281" priority="385" stopIfTrue="1" operator="lessThan">
      <formula>0</formula>
    </cfRule>
  </conditionalFormatting>
  <conditionalFormatting sqref="O23">
    <cfRule type="cellIs" dxfId="280" priority="384" stopIfTrue="1" operator="lessThan">
      <formula>0</formula>
    </cfRule>
  </conditionalFormatting>
  <conditionalFormatting sqref="O22:O23">
    <cfRule type="cellIs" dxfId="279" priority="383" stopIfTrue="1" operator="lessThan">
      <formula>0</formula>
    </cfRule>
  </conditionalFormatting>
  <conditionalFormatting sqref="O22:O23">
    <cfRule type="cellIs" dxfId="278" priority="382" stopIfTrue="1" operator="lessThan">
      <formula>0</formula>
    </cfRule>
  </conditionalFormatting>
  <conditionalFormatting sqref="O22">
    <cfRule type="cellIs" dxfId="277" priority="381" stopIfTrue="1" operator="lessThan">
      <formula>0</formula>
    </cfRule>
  </conditionalFormatting>
  <conditionalFormatting sqref="O22">
    <cfRule type="cellIs" dxfId="276" priority="380" stopIfTrue="1" operator="lessThan">
      <formula>0</formula>
    </cfRule>
  </conditionalFormatting>
  <conditionalFormatting sqref="O22">
    <cfRule type="cellIs" dxfId="275" priority="379" stopIfTrue="1" operator="lessThan">
      <formula>0</formula>
    </cfRule>
  </conditionalFormatting>
  <conditionalFormatting sqref="O22">
    <cfRule type="cellIs" dxfId="274" priority="378" stopIfTrue="1" operator="lessThan">
      <formula>0</formula>
    </cfRule>
  </conditionalFormatting>
  <conditionalFormatting sqref="O22">
    <cfRule type="cellIs" dxfId="273" priority="377" stopIfTrue="1" operator="lessThan">
      <formula>0</formula>
    </cfRule>
  </conditionalFormatting>
  <conditionalFormatting sqref="O23">
    <cfRule type="cellIs" dxfId="272" priority="376" stopIfTrue="1" operator="lessThan">
      <formula>0</formula>
    </cfRule>
  </conditionalFormatting>
  <conditionalFormatting sqref="O23">
    <cfRule type="cellIs" dxfId="271" priority="375" stopIfTrue="1" operator="lessThan">
      <formula>0</formula>
    </cfRule>
  </conditionalFormatting>
  <conditionalFormatting sqref="O23">
    <cfRule type="cellIs" dxfId="270" priority="374" stopIfTrue="1" operator="lessThan">
      <formula>0</formula>
    </cfRule>
  </conditionalFormatting>
  <conditionalFormatting sqref="O23">
    <cfRule type="cellIs" dxfId="269" priority="373" stopIfTrue="1" operator="lessThan">
      <formula>0</formula>
    </cfRule>
  </conditionalFormatting>
  <conditionalFormatting sqref="O23">
    <cfRule type="cellIs" dxfId="268" priority="372" stopIfTrue="1" operator="lessThan">
      <formula>0</formula>
    </cfRule>
  </conditionalFormatting>
  <conditionalFormatting sqref="O23">
    <cfRule type="cellIs" dxfId="267" priority="371" stopIfTrue="1" operator="lessThan">
      <formula>0</formula>
    </cfRule>
  </conditionalFormatting>
  <conditionalFormatting sqref="O23">
    <cfRule type="cellIs" dxfId="266" priority="370" stopIfTrue="1" operator="lessThan">
      <formula>0</formula>
    </cfRule>
  </conditionalFormatting>
  <conditionalFormatting sqref="O23">
    <cfRule type="cellIs" dxfId="265" priority="369" stopIfTrue="1" operator="lessThan">
      <formula>0</formula>
    </cfRule>
  </conditionalFormatting>
  <conditionalFormatting sqref="O23">
    <cfRule type="cellIs" dxfId="264" priority="368" stopIfTrue="1" operator="lessThan">
      <formula>0</formula>
    </cfRule>
  </conditionalFormatting>
  <conditionalFormatting sqref="O23">
    <cfRule type="cellIs" dxfId="263" priority="367" stopIfTrue="1" operator="lessThan">
      <formula>0</formula>
    </cfRule>
  </conditionalFormatting>
  <conditionalFormatting sqref="O22:O23">
    <cfRule type="cellIs" dxfId="262" priority="366" stopIfTrue="1" operator="lessThan">
      <formula>0</formula>
    </cfRule>
  </conditionalFormatting>
  <conditionalFormatting sqref="O22:O23">
    <cfRule type="cellIs" dxfId="261" priority="365" stopIfTrue="1" operator="lessThan">
      <formula>0</formula>
    </cfRule>
  </conditionalFormatting>
  <conditionalFormatting sqref="O22">
    <cfRule type="cellIs" dxfId="260" priority="364" stopIfTrue="1" operator="lessThan">
      <formula>0</formula>
    </cfRule>
  </conditionalFormatting>
  <conditionalFormatting sqref="O23">
    <cfRule type="cellIs" dxfId="259" priority="358" stopIfTrue="1" operator="lessThan">
      <formula>0</formula>
    </cfRule>
  </conditionalFormatting>
  <conditionalFormatting sqref="O23">
    <cfRule type="cellIs" dxfId="258" priority="357" stopIfTrue="1" operator="lessThan">
      <formula>0</formula>
    </cfRule>
  </conditionalFormatting>
  <conditionalFormatting sqref="O23">
    <cfRule type="cellIs" dxfId="257" priority="356" stopIfTrue="1" operator="lessThan">
      <formula>0</formula>
    </cfRule>
  </conditionalFormatting>
  <conditionalFormatting sqref="O23">
    <cfRule type="cellIs" dxfId="256" priority="355" stopIfTrue="1" operator="lessThan">
      <formula>0</formula>
    </cfRule>
  </conditionalFormatting>
  <conditionalFormatting sqref="O23">
    <cfRule type="cellIs" dxfId="255" priority="354" stopIfTrue="1" operator="lessThan">
      <formula>0</formula>
    </cfRule>
  </conditionalFormatting>
  <conditionalFormatting sqref="O23">
    <cfRule type="cellIs" dxfId="254" priority="353" stopIfTrue="1" operator="lessThan">
      <formula>0</formula>
    </cfRule>
  </conditionalFormatting>
  <conditionalFormatting sqref="O23">
    <cfRule type="cellIs" dxfId="253" priority="352" stopIfTrue="1" operator="lessThan">
      <formula>0</formula>
    </cfRule>
  </conditionalFormatting>
  <conditionalFormatting sqref="O23">
    <cfRule type="cellIs" dxfId="252" priority="351" stopIfTrue="1" operator="lessThan">
      <formula>0</formula>
    </cfRule>
  </conditionalFormatting>
  <conditionalFormatting sqref="O23">
    <cfRule type="cellIs" dxfId="251" priority="350" stopIfTrue="1" operator="lessThan">
      <formula>0</formula>
    </cfRule>
  </conditionalFormatting>
  <conditionalFormatting sqref="O22:O23">
    <cfRule type="cellIs" dxfId="250" priority="349" stopIfTrue="1" operator="lessThan">
      <formula>0</formula>
    </cfRule>
  </conditionalFormatting>
  <conditionalFormatting sqref="O22:O23">
    <cfRule type="cellIs" dxfId="249" priority="348" stopIfTrue="1" operator="lessThan">
      <formula>0</formula>
    </cfRule>
  </conditionalFormatting>
  <conditionalFormatting sqref="O22">
    <cfRule type="cellIs" dxfId="248" priority="347" stopIfTrue="1" operator="lessThan">
      <formula>0</formula>
    </cfRule>
  </conditionalFormatting>
  <conditionalFormatting sqref="O22">
    <cfRule type="cellIs" dxfId="247" priority="346" stopIfTrue="1" operator="lessThan">
      <formula>0</formula>
    </cfRule>
  </conditionalFormatting>
  <conditionalFormatting sqref="O22">
    <cfRule type="cellIs" dxfId="246" priority="345" stopIfTrue="1" operator="lessThan">
      <formula>0</formula>
    </cfRule>
  </conditionalFormatting>
  <conditionalFormatting sqref="O22">
    <cfRule type="cellIs" dxfId="245" priority="344" stopIfTrue="1" operator="lessThan">
      <formula>0</formula>
    </cfRule>
  </conditionalFormatting>
  <conditionalFormatting sqref="O22">
    <cfRule type="cellIs" dxfId="244" priority="343" stopIfTrue="1" operator="lessThan">
      <formula>0</formula>
    </cfRule>
  </conditionalFormatting>
  <conditionalFormatting sqref="O23">
    <cfRule type="cellIs" dxfId="243" priority="342" stopIfTrue="1" operator="lessThan">
      <formula>0</formula>
    </cfRule>
  </conditionalFormatting>
  <conditionalFormatting sqref="O23">
    <cfRule type="cellIs" dxfId="242" priority="341" stopIfTrue="1" operator="lessThan">
      <formula>0</formula>
    </cfRule>
  </conditionalFormatting>
  <conditionalFormatting sqref="O23">
    <cfRule type="cellIs" dxfId="241" priority="340" stopIfTrue="1" operator="lessThan">
      <formula>0</formula>
    </cfRule>
  </conditionalFormatting>
  <conditionalFormatting sqref="O23">
    <cfRule type="cellIs" dxfId="240" priority="339" stopIfTrue="1" operator="lessThan">
      <formula>0</formula>
    </cfRule>
  </conditionalFormatting>
  <conditionalFormatting sqref="O23">
    <cfRule type="cellIs" dxfId="239" priority="338" stopIfTrue="1" operator="lessThan">
      <formula>0</formula>
    </cfRule>
  </conditionalFormatting>
  <conditionalFormatting sqref="O23">
    <cfRule type="cellIs" dxfId="238" priority="337" stopIfTrue="1" operator="lessThan">
      <formula>0</formula>
    </cfRule>
  </conditionalFormatting>
  <conditionalFormatting sqref="O23">
    <cfRule type="cellIs" dxfId="237" priority="336" stopIfTrue="1" operator="lessThan">
      <formula>0</formula>
    </cfRule>
  </conditionalFormatting>
  <conditionalFormatting sqref="O23">
    <cfRule type="cellIs" dxfId="236" priority="335" stopIfTrue="1" operator="lessThan">
      <formula>0</formula>
    </cfRule>
  </conditionalFormatting>
  <conditionalFormatting sqref="O23">
    <cfRule type="cellIs" dxfId="235" priority="334" stopIfTrue="1" operator="lessThan">
      <formula>0</formula>
    </cfRule>
  </conditionalFormatting>
  <conditionalFormatting sqref="O23">
    <cfRule type="cellIs" dxfId="234" priority="333" stopIfTrue="1" operator="lessThan">
      <formula>0</formula>
    </cfRule>
  </conditionalFormatting>
  <conditionalFormatting sqref="O22:O23">
    <cfRule type="cellIs" dxfId="233" priority="332" stopIfTrue="1" operator="lessThan">
      <formula>0</formula>
    </cfRule>
  </conditionalFormatting>
  <conditionalFormatting sqref="O22:O23">
    <cfRule type="cellIs" dxfId="232" priority="331" stopIfTrue="1" operator="lessThan">
      <formula>0</formula>
    </cfRule>
  </conditionalFormatting>
  <conditionalFormatting sqref="O22">
    <cfRule type="cellIs" dxfId="231" priority="363" stopIfTrue="1" operator="lessThan">
      <formula>0</formula>
    </cfRule>
  </conditionalFormatting>
  <conditionalFormatting sqref="O22">
    <cfRule type="cellIs" dxfId="230" priority="362" stopIfTrue="1" operator="lessThan">
      <formula>0</formula>
    </cfRule>
  </conditionalFormatting>
  <conditionalFormatting sqref="O22">
    <cfRule type="cellIs" dxfId="229" priority="361" stopIfTrue="1" operator="lessThan">
      <formula>0</formula>
    </cfRule>
  </conditionalFormatting>
  <conditionalFormatting sqref="O22">
    <cfRule type="cellIs" dxfId="228" priority="360" stopIfTrue="1" operator="lessThan">
      <formula>0</formula>
    </cfRule>
  </conditionalFormatting>
  <conditionalFormatting sqref="O23">
    <cfRule type="cellIs" dxfId="227" priority="359" stopIfTrue="1" operator="lessThan">
      <formula>0</formula>
    </cfRule>
  </conditionalFormatting>
  <conditionalFormatting sqref="O22">
    <cfRule type="cellIs" dxfId="226" priority="330" stopIfTrue="1" operator="lessThan">
      <formula>0</formula>
    </cfRule>
  </conditionalFormatting>
  <conditionalFormatting sqref="O22">
    <cfRule type="cellIs" dxfId="225" priority="329" stopIfTrue="1" operator="lessThan">
      <formula>0</formula>
    </cfRule>
  </conditionalFormatting>
  <conditionalFormatting sqref="O22">
    <cfRule type="cellIs" dxfId="224" priority="328" stopIfTrue="1" operator="lessThan">
      <formula>0</formula>
    </cfRule>
  </conditionalFormatting>
  <conditionalFormatting sqref="O22">
    <cfRule type="cellIs" dxfId="223" priority="327" stopIfTrue="1" operator="lessThan">
      <formula>0</formula>
    </cfRule>
  </conditionalFormatting>
  <conditionalFormatting sqref="O22">
    <cfRule type="cellIs" dxfId="222" priority="326" stopIfTrue="1" operator="lessThan">
      <formula>0</formula>
    </cfRule>
  </conditionalFormatting>
  <conditionalFormatting sqref="O23">
    <cfRule type="cellIs" dxfId="221" priority="325" stopIfTrue="1" operator="lessThan">
      <formula>0</formula>
    </cfRule>
  </conditionalFormatting>
  <conditionalFormatting sqref="O23">
    <cfRule type="cellIs" dxfId="220" priority="324" stopIfTrue="1" operator="lessThan">
      <formula>0</formula>
    </cfRule>
  </conditionalFormatting>
  <conditionalFormatting sqref="O23">
    <cfRule type="cellIs" dxfId="219" priority="323" stopIfTrue="1" operator="lessThan">
      <formula>0</formula>
    </cfRule>
  </conditionalFormatting>
  <conditionalFormatting sqref="O23">
    <cfRule type="cellIs" dxfId="218" priority="322" stopIfTrue="1" operator="lessThan">
      <formula>0</formula>
    </cfRule>
  </conditionalFormatting>
  <conditionalFormatting sqref="O23">
    <cfRule type="cellIs" dxfId="217" priority="321" stopIfTrue="1" operator="lessThan">
      <formula>0</formula>
    </cfRule>
  </conditionalFormatting>
  <conditionalFormatting sqref="O23">
    <cfRule type="cellIs" dxfId="216" priority="320" stopIfTrue="1" operator="lessThan">
      <formula>0</formula>
    </cfRule>
  </conditionalFormatting>
  <conditionalFormatting sqref="O23">
    <cfRule type="cellIs" dxfId="215" priority="319" stopIfTrue="1" operator="lessThan">
      <formula>0</formula>
    </cfRule>
  </conditionalFormatting>
  <conditionalFormatting sqref="O23">
    <cfRule type="cellIs" dxfId="214" priority="318" stopIfTrue="1" operator="lessThan">
      <formula>0</formula>
    </cfRule>
  </conditionalFormatting>
  <conditionalFormatting sqref="O23">
    <cfRule type="cellIs" dxfId="213" priority="317" stopIfTrue="1" operator="lessThan">
      <formula>0</formula>
    </cfRule>
  </conditionalFormatting>
  <conditionalFormatting sqref="O23">
    <cfRule type="cellIs" dxfId="212" priority="316" stopIfTrue="1" operator="lessThan">
      <formula>0</formula>
    </cfRule>
  </conditionalFormatting>
  <conditionalFormatting sqref="O22:O23">
    <cfRule type="cellIs" dxfId="211" priority="315" stopIfTrue="1" operator="lessThan">
      <formula>0</formula>
    </cfRule>
  </conditionalFormatting>
  <conditionalFormatting sqref="O22:O23">
    <cfRule type="cellIs" dxfId="210" priority="314" stopIfTrue="1" operator="lessThan">
      <formula>0</formula>
    </cfRule>
  </conditionalFormatting>
  <conditionalFormatting sqref="O22">
    <cfRule type="cellIs" dxfId="209" priority="313" stopIfTrue="1" operator="lessThan">
      <formula>0</formula>
    </cfRule>
  </conditionalFormatting>
  <conditionalFormatting sqref="O22">
    <cfRule type="cellIs" dxfId="208" priority="312" stopIfTrue="1" operator="lessThan">
      <formula>0</formula>
    </cfRule>
  </conditionalFormatting>
  <conditionalFormatting sqref="O22">
    <cfRule type="cellIs" dxfId="207" priority="311" stopIfTrue="1" operator="lessThan">
      <formula>0</formula>
    </cfRule>
  </conditionalFormatting>
  <conditionalFormatting sqref="O22">
    <cfRule type="cellIs" dxfId="206" priority="310" stopIfTrue="1" operator="lessThan">
      <formula>0</formula>
    </cfRule>
  </conditionalFormatting>
  <conditionalFormatting sqref="O22">
    <cfRule type="cellIs" dxfId="205" priority="309" stopIfTrue="1" operator="lessThan">
      <formula>0</formula>
    </cfRule>
  </conditionalFormatting>
  <conditionalFormatting sqref="O23">
    <cfRule type="cellIs" dxfId="204" priority="308" stopIfTrue="1" operator="lessThan">
      <formula>0</formula>
    </cfRule>
  </conditionalFormatting>
  <conditionalFormatting sqref="O23">
    <cfRule type="cellIs" dxfId="203" priority="307" stopIfTrue="1" operator="lessThan">
      <formula>0</formula>
    </cfRule>
  </conditionalFormatting>
  <conditionalFormatting sqref="O23">
    <cfRule type="cellIs" dxfId="202" priority="306" stopIfTrue="1" operator="lessThan">
      <formula>0</formula>
    </cfRule>
  </conditionalFormatting>
  <conditionalFormatting sqref="O23">
    <cfRule type="cellIs" dxfId="201" priority="305" stopIfTrue="1" operator="lessThan">
      <formula>0</formula>
    </cfRule>
  </conditionalFormatting>
  <conditionalFormatting sqref="O23">
    <cfRule type="cellIs" dxfId="200" priority="304" stopIfTrue="1" operator="lessThan">
      <formula>0</formula>
    </cfRule>
  </conditionalFormatting>
  <conditionalFormatting sqref="O23">
    <cfRule type="cellIs" dxfId="199" priority="303" stopIfTrue="1" operator="lessThan">
      <formula>0</formula>
    </cfRule>
  </conditionalFormatting>
  <conditionalFormatting sqref="O23">
    <cfRule type="cellIs" dxfId="198" priority="302" stopIfTrue="1" operator="lessThan">
      <formula>0</formula>
    </cfRule>
  </conditionalFormatting>
  <conditionalFormatting sqref="O23">
    <cfRule type="cellIs" dxfId="197" priority="301" stopIfTrue="1" operator="lessThan">
      <formula>0</formula>
    </cfRule>
  </conditionalFormatting>
  <conditionalFormatting sqref="O23">
    <cfRule type="cellIs" dxfId="196" priority="300" stopIfTrue="1" operator="lessThan">
      <formula>0</formula>
    </cfRule>
  </conditionalFormatting>
  <conditionalFormatting sqref="O23">
    <cfRule type="cellIs" dxfId="195" priority="299" stopIfTrue="1" operator="lessThan">
      <formula>0</formula>
    </cfRule>
  </conditionalFormatting>
  <conditionalFormatting sqref="O22:O23">
    <cfRule type="cellIs" dxfId="194" priority="298" stopIfTrue="1" operator="lessThan">
      <formula>0</formula>
    </cfRule>
  </conditionalFormatting>
  <conditionalFormatting sqref="O22:O23">
    <cfRule type="cellIs" dxfId="193" priority="297" stopIfTrue="1" operator="lessThan">
      <formula>0</formula>
    </cfRule>
  </conditionalFormatting>
  <conditionalFormatting sqref="O22">
    <cfRule type="cellIs" dxfId="192" priority="296" stopIfTrue="1" operator="lessThan">
      <formula>0</formula>
    </cfRule>
  </conditionalFormatting>
  <conditionalFormatting sqref="O22">
    <cfRule type="cellIs" dxfId="191" priority="295" stopIfTrue="1" operator="lessThan">
      <formula>0</formula>
    </cfRule>
  </conditionalFormatting>
  <conditionalFormatting sqref="O22">
    <cfRule type="cellIs" dxfId="190" priority="294" stopIfTrue="1" operator="lessThan">
      <formula>0</formula>
    </cfRule>
  </conditionalFormatting>
  <conditionalFormatting sqref="O22">
    <cfRule type="cellIs" dxfId="189" priority="293" stopIfTrue="1" operator="lessThan">
      <formula>0</formula>
    </cfRule>
  </conditionalFormatting>
  <conditionalFormatting sqref="O22">
    <cfRule type="cellIs" dxfId="188" priority="292" stopIfTrue="1" operator="lessThan">
      <formula>0</formula>
    </cfRule>
  </conditionalFormatting>
  <conditionalFormatting sqref="O23">
    <cfRule type="cellIs" dxfId="187" priority="291" stopIfTrue="1" operator="lessThan">
      <formula>0</formula>
    </cfRule>
  </conditionalFormatting>
  <conditionalFormatting sqref="O23">
    <cfRule type="cellIs" dxfId="186" priority="290" stopIfTrue="1" operator="lessThan">
      <formula>0</formula>
    </cfRule>
  </conditionalFormatting>
  <conditionalFormatting sqref="O23">
    <cfRule type="cellIs" dxfId="185" priority="289" stopIfTrue="1" operator="lessThan">
      <formula>0</formula>
    </cfRule>
  </conditionalFormatting>
  <conditionalFormatting sqref="O23">
    <cfRule type="cellIs" dxfId="184" priority="288" stopIfTrue="1" operator="lessThan">
      <formula>0</formula>
    </cfRule>
  </conditionalFormatting>
  <conditionalFormatting sqref="O23">
    <cfRule type="cellIs" dxfId="183" priority="287" stopIfTrue="1" operator="lessThan">
      <formula>0</formula>
    </cfRule>
  </conditionalFormatting>
  <conditionalFormatting sqref="O23">
    <cfRule type="cellIs" dxfId="182" priority="286" stopIfTrue="1" operator="lessThan">
      <formula>0</formula>
    </cfRule>
  </conditionalFormatting>
  <conditionalFormatting sqref="O23">
    <cfRule type="cellIs" dxfId="181" priority="285" stopIfTrue="1" operator="lessThan">
      <formula>0</formula>
    </cfRule>
  </conditionalFormatting>
  <conditionalFormatting sqref="O23">
    <cfRule type="cellIs" dxfId="180" priority="284" stopIfTrue="1" operator="lessThan">
      <formula>0</formula>
    </cfRule>
  </conditionalFormatting>
  <conditionalFormatting sqref="O23">
    <cfRule type="cellIs" dxfId="179" priority="283" stopIfTrue="1" operator="lessThan">
      <formula>0</formula>
    </cfRule>
  </conditionalFormatting>
  <conditionalFormatting sqref="O23">
    <cfRule type="cellIs" dxfId="178" priority="282" stopIfTrue="1" operator="lessThan">
      <formula>0</formula>
    </cfRule>
  </conditionalFormatting>
  <conditionalFormatting sqref="F34:F35">
    <cfRule type="cellIs" dxfId="177" priority="281" stopIfTrue="1" operator="lessThan">
      <formula>0</formula>
    </cfRule>
  </conditionalFormatting>
  <conditionalFormatting sqref="F34:F35">
    <cfRule type="cellIs" dxfId="176" priority="280" stopIfTrue="1" operator="lessThan">
      <formula>0</formula>
    </cfRule>
  </conditionalFormatting>
  <conditionalFormatting sqref="F34:F35">
    <cfRule type="cellIs" dxfId="175" priority="279" stopIfTrue="1" operator="lessThan">
      <formula>0</formula>
    </cfRule>
  </conditionalFormatting>
  <conditionalFormatting sqref="F34">
    <cfRule type="cellIs" dxfId="174" priority="278" stopIfTrue="1" operator="lessThan">
      <formula>0</formula>
    </cfRule>
  </conditionalFormatting>
  <conditionalFormatting sqref="F34">
    <cfRule type="cellIs" dxfId="173" priority="277" stopIfTrue="1" operator="lessThan">
      <formula>0</formula>
    </cfRule>
  </conditionalFormatting>
  <conditionalFormatting sqref="F34">
    <cfRule type="cellIs" dxfId="172" priority="276" stopIfTrue="1" operator="lessThan">
      <formula>0</formula>
    </cfRule>
  </conditionalFormatting>
  <conditionalFormatting sqref="F34">
    <cfRule type="cellIs" dxfId="171" priority="275" stopIfTrue="1" operator="lessThan">
      <formula>0</formula>
    </cfRule>
  </conditionalFormatting>
  <conditionalFormatting sqref="F34">
    <cfRule type="cellIs" dxfId="170" priority="274" stopIfTrue="1" operator="lessThan">
      <formula>0</formula>
    </cfRule>
  </conditionalFormatting>
  <conditionalFormatting sqref="F35">
    <cfRule type="cellIs" dxfId="169" priority="273" stopIfTrue="1" operator="lessThan">
      <formula>0</formula>
    </cfRule>
  </conditionalFormatting>
  <conditionalFormatting sqref="F35">
    <cfRule type="cellIs" dxfId="168" priority="272" stopIfTrue="1" operator="lessThan">
      <formula>0</formula>
    </cfRule>
  </conditionalFormatting>
  <conditionalFormatting sqref="F35">
    <cfRule type="cellIs" dxfId="167" priority="271" stopIfTrue="1" operator="lessThan">
      <formula>0</formula>
    </cfRule>
  </conditionalFormatting>
  <conditionalFormatting sqref="F35">
    <cfRule type="cellIs" dxfId="166" priority="270" stopIfTrue="1" operator="lessThan">
      <formula>0</formula>
    </cfRule>
  </conditionalFormatting>
  <conditionalFormatting sqref="F35">
    <cfRule type="cellIs" dxfId="165" priority="269" stopIfTrue="1" operator="lessThan">
      <formula>0</formula>
    </cfRule>
  </conditionalFormatting>
  <conditionalFormatting sqref="F35">
    <cfRule type="cellIs" dxfId="164" priority="268" stopIfTrue="1" operator="lessThan">
      <formula>0</formula>
    </cfRule>
  </conditionalFormatting>
  <conditionalFormatting sqref="F35">
    <cfRule type="cellIs" dxfId="163" priority="267" stopIfTrue="1" operator="lessThan">
      <formula>0</formula>
    </cfRule>
  </conditionalFormatting>
  <conditionalFormatting sqref="F35">
    <cfRule type="cellIs" dxfId="162" priority="266" stopIfTrue="1" operator="lessThan">
      <formula>0</formula>
    </cfRule>
  </conditionalFormatting>
  <conditionalFormatting sqref="F35">
    <cfRule type="cellIs" dxfId="161" priority="265" stopIfTrue="1" operator="lessThan">
      <formula>0</formula>
    </cfRule>
  </conditionalFormatting>
  <conditionalFormatting sqref="F35">
    <cfRule type="cellIs" dxfId="160" priority="264" stopIfTrue="1" operator="lessThan">
      <formula>0</formula>
    </cfRule>
  </conditionalFormatting>
  <conditionalFormatting sqref="M19:M20">
    <cfRule type="cellIs" dxfId="159" priority="263" stopIfTrue="1" operator="lessThan">
      <formula>0</formula>
    </cfRule>
  </conditionalFormatting>
  <conditionalFormatting sqref="M19:M20">
    <cfRule type="cellIs" dxfId="158" priority="262" stopIfTrue="1" operator="lessThan">
      <formula>0</formula>
    </cfRule>
  </conditionalFormatting>
  <conditionalFormatting sqref="E19:E20">
    <cfRule type="cellIs" dxfId="157" priority="158" stopIfTrue="1" operator="lessThan">
      <formula>0</formula>
    </cfRule>
  </conditionalFormatting>
  <conditionalFormatting sqref="E19:E20">
    <cfRule type="cellIs" dxfId="156" priority="157" stopIfTrue="1" operator="lessThan">
      <formula>0</formula>
    </cfRule>
  </conditionalFormatting>
  <conditionalFormatting sqref="F22:F23">
    <cfRule type="cellIs" dxfId="155" priority="156" stopIfTrue="1" operator="lessThan">
      <formula>0</formula>
    </cfRule>
  </conditionalFormatting>
  <conditionalFormatting sqref="F22:F23">
    <cfRule type="cellIs" dxfId="154" priority="155" stopIfTrue="1" operator="lessThan">
      <formula>0</formula>
    </cfRule>
  </conditionalFormatting>
  <conditionalFormatting sqref="F22:F23">
    <cfRule type="cellIs" dxfId="153" priority="154" stopIfTrue="1" operator="lessThan">
      <formula>0</formula>
    </cfRule>
  </conditionalFormatting>
  <conditionalFormatting sqref="F22:F23">
    <cfRule type="cellIs" dxfId="152" priority="153" stopIfTrue="1" operator="lessThan">
      <formula>0</formula>
    </cfRule>
  </conditionalFormatting>
  <conditionalFormatting sqref="F22:F23">
    <cfRule type="cellIs" dxfId="151" priority="152" stopIfTrue="1" operator="lessThan">
      <formula>0</formula>
    </cfRule>
  </conditionalFormatting>
  <conditionalFormatting sqref="F22:F23">
    <cfRule type="cellIs" dxfId="150" priority="151" stopIfTrue="1" operator="lessThan">
      <formula>0</formula>
    </cfRule>
  </conditionalFormatting>
  <conditionalFormatting sqref="F22">
    <cfRule type="cellIs" dxfId="149" priority="150" stopIfTrue="1" operator="lessThan">
      <formula>0</formula>
    </cfRule>
  </conditionalFormatting>
  <conditionalFormatting sqref="F22">
    <cfRule type="cellIs" dxfId="148" priority="149" stopIfTrue="1" operator="lessThan">
      <formula>0</formula>
    </cfRule>
  </conditionalFormatting>
  <conditionalFormatting sqref="F22">
    <cfRule type="cellIs" dxfId="147" priority="148" stopIfTrue="1" operator="lessThan">
      <formula>0</formula>
    </cfRule>
  </conditionalFormatting>
  <conditionalFormatting sqref="F22">
    <cfRule type="cellIs" dxfId="146" priority="147" stopIfTrue="1" operator="lessThan">
      <formula>0</formula>
    </cfRule>
  </conditionalFormatting>
  <conditionalFormatting sqref="F22">
    <cfRule type="cellIs" dxfId="145" priority="146" stopIfTrue="1" operator="lessThan">
      <formula>0</formula>
    </cfRule>
  </conditionalFormatting>
  <conditionalFormatting sqref="F22">
    <cfRule type="cellIs" dxfId="144" priority="145" stopIfTrue="1" operator="lessThan">
      <formula>0</formula>
    </cfRule>
  </conditionalFormatting>
  <conditionalFormatting sqref="F22">
    <cfRule type="cellIs" dxfId="143" priority="144" stopIfTrue="1" operator="lessThan">
      <formula>0</formula>
    </cfRule>
  </conditionalFormatting>
  <conditionalFormatting sqref="F22:F23">
    <cfRule type="cellIs" dxfId="142" priority="143" stopIfTrue="1" operator="lessThan">
      <formula>0</formula>
    </cfRule>
  </conditionalFormatting>
  <conditionalFormatting sqref="F22:F23">
    <cfRule type="cellIs" dxfId="141" priority="142" stopIfTrue="1" operator="lessThan">
      <formula>0</formula>
    </cfRule>
  </conditionalFormatting>
  <conditionalFormatting sqref="F22">
    <cfRule type="cellIs" dxfId="140" priority="141" stopIfTrue="1" operator="lessThan">
      <formula>0</formula>
    </cfRule>
  </conditionalFormatting>
  <conditionalFormatting sqref="F22">
    <cfRule type="cellIs" dxfId="139" priority="140" stopIfTrue="1" operator="lessThan">
      <formula>0</formula>
    </cfRule>
  </conditionalFormatting>
  <conditionalFormatting sqref="F22">
    <cfRule type="cellIs" dxfId="138" priority="139" stopIfTrue="1" operator="lessThan">
      <formula>0</formula>
    </cfRule>
  </conditionalFormatting>
  <conditionalFormatting sqref="F22">
    <cfRule type="cellIs" dxfId="137" priority="138" stopIfTrue="1" operator="lessThan">
      <formula>0</formula>
    </cfRule>
  </conditionalFormatting>
  <conditionalFormatting sqref="F22">
    <cfRule type="cellIs" dxfId="136" priority="137" stopIfTrue="1" operator="lessThan">
      <formula>0</formula>
    </cfRule>
  </conditionalFormatting>
  <conditionalFormatting sqref="F23">
    <cfRule type="cellIs" dxfId="135" priority="136" stopIfTrue="1" operator="lessThan">
      <formula>0</formula>
    </cfRule>
  </conditionalFormatting>
  <conditionalFormatting sqref="F23">
    <cfRule type="cellIs" dxfId="134" priority="135" stopIfTrue="1" operator="lessThan">
      <formula>0</formula>
    </cfRule>
  </conditionalFormatting>
  <conditionalFormatting sqref="F23">
    <cfRule type="cellIs" dxfId="133" priority="134" stopIfTrue="1" operator="lessThan">
      <formula>0</formula>
    </cfRule>
  </conditionalFormatting>
  <conditionalFormatting sqref="F23">
    <cfRule type="cellIs" dxfId="132" priority="133" stopIfTrue="1" operator="lessThan">
      <formula>0</formula>
    </cfRule>
  </conditionalFormatting>
  <conditionalFormatting sqref="F23">
    <cfRule type="cellIs" dxfId="131" priority="132" stopIfTrue="1" operator="lessThan">
      <formula>0</formula>
    </cfRule>
  </conditionalFormatting>
  <conditionalFormatting sqref="F23">
    <cfRule type="cellIs" dxfId="130" priority="131" stopIfTrue="1" operator="lessThan">
      <formula>0</formula>
    </cfRule>
  </conditionalFormatting>
  <conditionalFormatting sqref="F23">
    <cfRule type="cellIs" dxfId="129" priority="130" stopIfTrue="1" operator="lessThan">
      <formula>0</formula>
    </cfRule>
  </conditionalFormatting>
  <conditionalFormatting sqref="F23">
    <cfRule type="cellIs" dxfId="128" priority="129" stopIfTrue="1" operator="lessThan">
      <formula>0</formula>
    </cfRule>
  </conditionalFormatting>
  <conditionalFormatting sqref="F23">
    <cfRule type="cellIs" dxfId="127" priority="128" stopIfTrue="1" operator="lessThan">
      <formula>0</formula>
    </cfRule>
  </conditionalFormatting>
  <conditionalFormatting sqref="F23">
    <cfRule type="cellIs" dxfId="126" priority="127" stopIfTrue="1" operator="lessThan">
      <formula>0</formula>
    </cfRule>
  </conditionalFormatting>
  <conditionalFormatting sqref="F22">
    <cfRule type="cellIs" dxfId="125" priority="126" stopIfTrue="1" operator="lessThan">
      <formula>0</formula>
    </cfRule>
  </conditionalFormatting>
  <conditionalFormatting sqref="F22">
    <cfRule type="cellIs" dxfId="124" priority="125" stopIfTrue="1" operator="lessThan">
      <formula>0</formula>
    </cfRule>
  </conditionalFormatting>
  <conditionalFormatting sqref="F22">
    <cfRule type="cellIs" dxfId="123" priority="124" stopIfTrue="1" operator="lessThan">
      <formula>0</formula>
    </cfRule>
  </conditionalFormatting>
  <conditionalFormatting sqref="F22">
    <cfRule type="cellIs" dxfId="122" priority="123" stopIfTrue="1" operator="lessThan">
      <formula>0</formula>
    </cfRule>
  </conditionalFormatting>
  <conditionalFormatting sqref="F22">
    <cfRule type="cellIs" dxfId="121" priority="122" stopIfTrue="1" operator="lessThan">
      <formula>0</formula>
    </cfRule>
  </conditionalFormatting>
  <conditionalFormatting sqref="F22">
    <cfRule type="cellIs" dxfId="120" priority="121" stopIfTrue="1" operator="lessThan">
      <formula>0</formula>
    </cfRule>
  </conditionalFormatting>
  <conditionalFormatting sqref="F22">
    <cfRule type="cellIs" dxfId="119" priority="120" stopIfTrue="1" operator="lessThan">
      <formula>0</formula>
    </cfRule>
  </conditionalFormatting>
  <conditionalFormatting sqref="F22:F23">
    <cfRule type="cellIs" dxfId="118" priority="119" stopIfTrue="1" operator="lessThan">
      <formula>0</formula>
    </cfRule>
  </conditionalFormatting>
  <conditionalFormatting sqref="F22:F23">
    <cfRule type="cellIs" dxfId="117" priority="118" stopIfTrue="1" operator="lessThan">
      <formula>0</formula>
    </cfRule>
  </conditionalFormatting>
  <conditionalFormatting sqref="F22">
    <cfRule type="cellIs" dxfId="116" priority="117" stopIfTrue="1" operator="lessThan">
      <formula>0</formula>
    </cfRule>
  </conditionalFormatting>
  <conditionalFormatting sqref="F22">
    <cfRule type="cellIs" dxfId="115" priority="116" stopIfTrue="1" operator="lessThan">
      <formula>0</formula>
    </cfRule>
  </conditionalFormatting>
  <conditionalFormatting sqref="F22">
    <cfRule type="cellIs" dxfId="114" priority="115" stopIfTrue="1" operator="lessThan">
      <formula>0</formula>
    </cfRule>
  </conditionalFormatting>
  <conditionalFormatting sqref="F22">
    <cfRule type="cellIs" dxfId="113" priority="114" stopIfTrue="1" operator="lessThan">
      <formula>0</formula>
    </cfRule>
  </conditionalFormatting>
  <conditionalFormatting sqref="F22">
    <cfRule type="cellIs" dxfId="112" priority="113" stopIfTrue="1" operator="lessThan">
      <formula>0</formula>
    </cfRule>
  </conditionalFormatting>
  <conditionalFormatting sqref="F23">
    <cfRule type="cellIs" dxfId="111" priority="112" stopIfTrue="1" operator="lessThan">
      <formula>0</formula>
    </cfRule>
  </conditionalFormatting>
  <conditionalFormatting sqref="F23">
    <cfRule type="cellIs" dxfId="110" priority="111" stopIfTrue="1" operator="lessThan">
      <formula>0</formula>
    </cfRule>
  </conditionalFormatting>
  <conditionalFormatting sqref="F23">
    <cfRule type="cellIs" dxfId="109" priority="110" stopIfTrue="1" operator="lessThan">
      <formula>0</formula>
    </cfRule>
  </conditionalFormatting>
  <conditionalFormatting sqref="F23">
    <cfRule type="cellIs" dxfId="108" priority="109" stopIfTrue="1" operator="lessThan">
      <formula>0</formula>
    </cfRule>
  </conditionalFormatting>
  <conditionalFormatting sqref="F23">
    <cfRule type="cellIs" dxfId="107" priority="108" stopIfTrue="1" operator="lessThan">
      <formula>0</formula>
    </cfRule>
  </conditionalFormatting>
  <conditionalFormatting sqref="F23">
    <cfRule type="cellIs" dxfId="106" priority="107" stopIfTrue="1" operator="lessThan">
      <formula>0</formula>
    </cfRule>
  </conditionalFormatting>
  <conditionalFormatting sqref="F23">
    <cfRule type="cellIs" dxfId="105" priority="106" stopIfTrue="1" operator="lessThan">
      <formula>0</formula>
    </cfRule>
  </conditionalFormatting>
  <conditionalFormatting sqref="F23">
    <cfRule type="cellIs" dxfId="104" priority="105" stopIfTrue="1" operator="lessThan">
      <formula>0</formula>
    </cfRule>
  </conditionalFormatting>
  <conditionalFormatting sqref="F23">
    <cfRule type="cellIs" dxfId="103" priority="104" stopIfTrue="1" operator="lessThan">
      <formula>0</formula>
    </cfRule>
  </conditionalFormatting>
  <conditionalFormatting sqref="F23">
    <cfRule type="cellIs" dxfId="102" priority="103" stopIfTrue="1" operator="lessThan">
      <formula>0</formula>
    </cfRule>
  </conditionalFormatting>
  <conditionalFormatting sqref="F22:F23">
    <cfRule type="cellIs" dxfId="101" priority="102" stopIfTrue="1" operator="lessThan">
      <formula>0</formula>
    </cfRule>
  </conditionalFormatting>
  <conditionalFormatting sqref="F22:F23">
    <cfRule type="cellIs" dxfId="100" priority="101" stopIfTrue="1" operator="lessThan">
      <formula>0</formula>
    </cfRule>
  </conditionalFormatting>
  <conditionalFormatting sqref="F22">
    <cfRule type="cellIs" dxfId="99" priority="100" stopIfTrue="1" operator="lessThan">
      <formula>0</formula>
    </cfRule>
  </conditionalFormatting>
  <conditionalFormatting sqref="F22">
    <cfRule type="cellIs" dxfId="98" priority="99" stopIfTrue="1" operator="lessThan">
      <formula>0</formula>
    </cfRule>
  </conditionalFormatting>
  <conditionalFormatting sqref="F22">
    <cfRule type="cellIs" dxfId="97" priority="98" stopIfTrue="1" operator="lessThan">
      <formula>0</formula>
    </cfRule>
  </conditionalFormatting>
  <conditionalFormatting sqref="F22">
    <cfRule type="cellIs" dxfId="96" priority="97" stopIfTrue="1" operator="lessThan">
      <formula>0</formula>
    </cfRule>
  </conditionalFormatting>
  <conditionalFormatting sqref="F22">
    <cfRule type="cellIs" dxfId="95" priority="96" stopIfTrue="1" operator="lessThan">
      <formula>0</formula>
    </cfRule>
  </conditionalFormatting>
  <conditionalFormatting sqref="F23">
    <cfRule type="cellIs" dxfId="94" priority="95" stopIfTrue="1" operator="lessThan">
      <formula>0</formula>
    </cfRule>
  </conditionalFormatting>
  <conditionalFormatting sqref="F23">
    <cfRule type="cellIs" dxfId="93" priority="94" stopIfTrue="1" operator="lessThan">
      <formula>0</formula>
    </cfRule>
  </conditionalFormatting>
  <conditionalFormatting sqref="F23">
    <cfRule type="cellIs" dxfId="92" priority="93" stopIfTrue="1" operator="lessThan">
      <formula>0</formula>
    </cfRule>
  </conditionalFormatting>
  <conditionalFormatting sqref="F23">
    <cfRule type="cellIs" dxfId="91" priority="92" stopIfTrue="1" operator="lessThan">
      <formula>0</formula>
    </cfRule>
  </conditionalFormatting>
  <conditionalFormatting sqref="F23">
    <cfRule type="cellIs" dxfId="90" priority="91" stopIfTrue="1" operator="lessThan">
      <formula>0</formula>
    </cfRule>
  </conditionalFormatting>
  <conditionalFormatting sqref="F23">
    <cfRule type="cellIs" dxfId="89" priority="90" stopIfTrue="1" operator="lessThan">
      <formula>0</formula>
    </cfRule>
  </conditionalFormatting>
  <conditionalFormatting sqref="F23">
    <cfRule type="cellIs" dxfId="88" priority="89" stopIfTrue="1" operator="lessThan">
      <formula>0</formula>
    </cfRule>
  </conditionalFormatting>
  <conditionalFormatting sqref="F23">
    <cfRule type="cellIs" dxfId="87" priority="88" stopIfTrue="1" operator="lessThan">
      <formula>0</formula>
    </cfRule>
  </conditionalFormatting>
  <conditionalFormatting sqref="F23">
    <cfRule type="cellIs" dxfId="86" priority="87" stopIfTrue="1" operator="lessThan">
      <formula>0</formula>
    </cfRule>
  </conditionalFormatting>
  <conditionalFormatting sqref="F23">
    <cfRule type="cellIs" dxfId="85" priority="86" stopIfTrue="1" operator="lessThan">
      <formula>0</formula>
    </cfRule>
  </conditionalFormatting>
  <conditionalFormatting sqref="F22:F23">
    <cfRule type="cellIs" dxfId="84" priority="85" stopIfTrue="1" operator="lessThan">
      <formula>0</formula>
    </cfRule>
  </conditionalFormatting>
  <conditionalFormatting sqref="F22:F23">
    <cfRule type="cellIs" dxfId="83" priority="84" stopIfTrue="1" operator="lessThan">
      <formula>0</formula>
    </cfRule>
  </conditionalFormatting>
  <conditionalFormatting sqref="F22">
    <cfRule type="cellIs" dxfId="82" priority="83" stopIfTrue="1" operator="lessThan">
      <formula>0</formula>
    </cfRule>
  </conditionalFormatting>
  <conditionalFormatting sqref="F23">
    <cfRule type="cellIs" dxfId="81" priority="77" stopIfTrue="1" operator="lessThan">
      <formula>0</formula>
    </cfRule>
  </conditionalFormatting>
  <conditionalFormatting sqref="F23">
    <cfRule type="cellIs" dxfId="80" priority="76" stopIfTrue="1" operator="lessThan">
      <formula>0</formula>
    </cfRule>
  </conditionalFormatting>
  <conditionalFormatting sqref="F23">
    <cfRule type="cellIs" dxfId="79" priority="75" stopIfTrue="1" operator="lessThan">
      <formula>0</formula>
    </cfRule>
  </conditionalFormatting>
  <conditionalFormatting sqref="F23">
    <cfRule type="cellIs" dxfId="78" priority="74" stopIfTrue="1" operator="lessThan">
      <formula>0</formula>
    </cfRule>
  </conditionalFormatting>
  <conditionalFormatting sqref="F23">
    <cfRule type="cellIs" dxfId="77" priority="73" stopIfTrue="1" operator="lessThan">
      <formula>0</formula>
    </cfRule>
  </conditionalFormatting>
  <conditionalFormatting sqref="F23">
    <cfRule type="cellIs" dxfId="76" priority="72" stopIfTrue="1" operator="lessThan">
      <formula>0</formula>
    </cfRule>
  </conditionalFormatting>
  <conditionalFormatting sqref="F23">
    <cfRule type="cellIs" dxfId="75" priority="71" stopIfTrue="1" operator="lessThan">
      <formula>0</formula>
    </cfRule>
  </conditionalFormatting>
  <conditionalFormatting sqref="F23">
    <cfRule type="cellIs" dxfId="74" priority="70" stopIfTrue="1" operator="lessThan">
      <formula>0</formula>
    </cfRule>
  </conditionalFormatting>
  <conditionalFormatting sqref="F23">
    <cfRule type="cellIs" dxfId="73" priority="69" stopIfTrue="1" operator="lessThan">
      <formula>0</formula>
    </cfRule>
  </conditionalFormatting>
  <conditionalFormatting sqref="F22:F23">
    <cfRule type="cellIs" dxfId="72" priority="68" stopIfTrue="1" operator="lessThan">
      <formula>0</formula>
    </cfRule>
  </conditionalFormatting>
  <conditionalFormatting sqref="F22:F23">
    <cfRule type="cellIs" dxfId="71" priority="67" stopIfTrue="1" operator="lessThan">
      <formula>0</formula>
    </cfRule>
  </conditionalFormatting>
  <conditionalFormatting sqref="F22">
    <cfRule type="cellIs" dxfId="70" priority="66" stopIfTrue="1" operator="lessThan">
      <formula>0</formula>
    </cfRule>
  </conditionalFormatting>
  <conditionalFormatting sqref="F22">
    <cfRule type="cellIs" dxfId="69" priority="65" stopIfTrue="1" operator="lessThan">
      <formula>0</formula>
    </cfRule>
  </conditionalFormatting>
  <conditionalFormatting sqref="F22">
    <cfRule type="cellIs" dxfId="68" priority="64" stopIfTrue="1" operator="lessThan">
      <formula>0</formula>
    </cfRule>
  </conditionalFormatting>
  <conditionalFormatting sqref="F22">
    <cfRule type="cellIs" dxfId="67" priority="63" stopIfTrue="1" operator="lessThan">
      <formula>0</formula>
    </cfRule>
  </conditionalFormatting>
  <conditionalFormatting sqref="F22">
    <cfRule type="cellIs" dxfId="66" priority="62" stopIfTrue="1" operator="lessThan">
      <formula>0</formula>
    </cfRule>
  </conditionalFormatting>
  <conditionalFormatting sqref="F23">
    <cfRule type="cellIs" dxfId="65" priority="61" stopIfTrue="1" operator="lessThan">
      <formula>0</formula>
    </cfRule>
  </conditionalFormatting>
  <conditionalFormatting sqref="F23">
    <cfRule type="cellIs" dxfId="64" priority="60" stopIfTrue="1" operator="lessThan">
      <formula>0</formula>
    </cfRule>
  </conditionalFormatting>
  <conditionalFormatting sqref="F23">
    <cfRule type="cellIs" dxfId="63" priority="59" stopIfTrue="1" operator="lessThan">
      <formula>0</formula>
    </cfRule>
  </conditionalFormatting>
  <conditionalFormatting sqref="F23">
    <cfRule type="cellIs" dxfId="62" priority="58" stopIfTrue="1" operator="lessThan">
      <formula>0</formula>
    </cfRule>
  </conditionalFormatting>
  <conditionalFormatting sqref="F23">
    <cfRule type="cellIs" dxfId="61" priority="57" stopIfTrue="1" operator="lessThan">
      <formula>0</formula>
    </cfRule>
  </conditionalFormatting>
  <conditionalFormatting sqref="F23">
    <cfRule type="cellIs" dxfId="60" priority="56" stopIfTrue="1" operator="lessThan">
      <formula>0</formula>
    </cfRule>
  </conditionalFormatting>
  <conditionalFormatting sqref="F23">
    <cfRule type="cellIs" dxfId="59" priority="55" stopIfTrue="1" operator="lessThan">
      <formula>0</formula>
    </cfRule>
  </conditionalFormatting>
  <conditionalFormatting sqref="F23">
    <cfRule type="cellIs" dxfId="58" priority="54" stopIfTrue="1" operator="lessThan">
      <formula>0</formula>
    </cfRule>
  </conditionalFormatting>
  <conditionalFormatting sqref="F23">
    <cfRule type="cellIs" dxfId="57" priority="53" stopIfTrue="1" operator="lessThan">
      <formula>0</formula>
    </cfRule>
  </conditionalFormatting>
  <conditionalFormatting sqref="F23">
    <cfRule type="cellIs" dxfId="56" priority="52" stopIfTrue="1" operator="lessThan">
      <formula>0</formula>
    </cfRule>
  </conditionalFormatting>
  <conditionalFormatting sqref="F22:F23">
    <cfRule type="cellIs" dxfId="55" priority="51" stopIfTrue="1" operator="lessThan">
      <formula>0</formula>
    </cfRule>
  </conditionalFormatting>
  <conditionalFormatting sqref="F22:F23">
    <cfRule type="cellIs" dxfId="54" priority="50" stopIfTrue="1" operator="lessThan">
      <formula>0</formula>
    </cfRule>
  </conditionalFormatting>
  <conditionalFormatting sqref="F22">
    <cfRule type="cellIs" dxfId="53" priority="82" stopIfTrue="1" operator="lessThan">
      <formula>0</formula>
    </cfRule>
  </conditionalFormatting>
  <conditionalFormatting sqref="F22">
    <cfRule type="cellIs" dxfId="52" priority="81" stopIfTrue="1" operator="lessThan">
      <formula>0</formula>
    </cfRule>
  </conditionalFormatting>
  <conditionalFormatting sqref="F22">
    <cfRule type="cellIs" dxfId="51" priority="80" stopIfTrue="1" operator="lessThan">
      <formula>0</formula>
    </cfRule>
  </conditionalFormatting>
  <conditionalFormatting sqref="F22">
    <cfRule type="cellIs" dxfId="50" priority="79" stopIfTrue="1" operator="lessThan">
      <formula>0</formula>
    </cfRule>
  </conditionalFormatting>
  <conditionalFormatting sqref="F23">
    <cfRule type="cellIs" dxfId="49" priority="78" stopIfTrue="1" operator="lessThan">
      <formula>0</formula>
    </cfRule>
  </conditionalFormatting>
  <conditionalFormatting sqref="F22">
    <cfRule type="cellIs" dxfId="48" priority="49" stopIfTrue="1" operator="lessThan">
      <formula>0</formula>
    </cfRule>
  </conditionalFormatting>
  <conditionalFormatting sqref="F22">
    <cfRule type="cellIs" dxfId="47" priority="48" stopIfTrue="1" operator="lessThan">
      <formula>0</formula>
    </cfRule>
  </conditionalFormatting>
  <conditionalFormatting sqref="F22">
    <cfRule type="cellIs" dxfId="46" priority="47" stopIfTrue="1" operator="lessThan">
      <formula>0</formula>
    </cfRule>
  </conditionalFormatting>
  <conditionalFormatting sqref="F22">
    <cfRule type="cellIs" dxfId="45" priority="46" stopIfTrue="1" operator="lessThan">
      <formula>0</formula>
    </cfRule>
  </conditionalFormatting>
  <conditionalFormatting sqref="F22">
    <cfRule type="cellIs" dxfId="44" priority="45" stopIfTrue="1" operator="lessThan">
      <formula>0</formula>
    </cfRule>
  </conditionalFormatting>
  <conditionalFormatting sqref="F23">
    <cfRule type="cellIs" dxfId="43" priority="44" stopIfTrue="1" operator="lessThan">
      <formula>0</formula>
    </cfRule>
  </conditionalFormatting>
  <conditionalFormatting sqref="F23">
    <cfRule type="cellIs" dxfId="42" priority="43" stopIfTrue="1" operator="lessThan">
      <formula>0</formula>
    </cfRule>
  </conditionalFormatting>
  <conditionalFormatting sqref="F23">
    <cfRule type="cellIs" dxfId="41" priority="42" stopIfTrue="1" operator="lessThan">
      <formula>0</formula>
    </cfRule>
  </conditionalFormatting>
  <conditionalFormatting sqref="F23">
    <cfRule type="cellIs" dxfId="40" priority="41" stopIfTrue="1" operator="lessThan">
      <formula>0</formula>
    </cfRule>
  </conditionalFormatting>
  <conditionalFormatting sqref="F23">
    <cfRule type="cellIs" dxfId="39" priority="40" stopIfTrue="1" operator="lessThan">
      <formula>0</formula>
    </cfRule>
  </conditionalFormatting>
  <conditionalFormatting sqref="F23">
    <cfRule type="cellIs" dxfId="38" priority="39" stopIfTrue="1" operator="lessThan">
      <formula>0</formula>
    </cfRule>
  </conditionalFormatting>
  <conditionalFormatting sqref="F23">
    <cfRule type="cellIs" dxfId="37" priority="38" stopIfTrue="1" operator="lessThan">
      <formula>0</formula>
    </cfRule>
  </conditionalFormatting>
  <conditionalFormatting sqref="F23">
    <cfRule type="cellIs" dxfId="36" priority="37" stopIfTrue="1" operator="lessThan">
      <formula>0</formula>
    </cfRule>
  </conditionalFormatting>
  <conditionalFormatting sqref="F23">
    <cfRule type="cellIs" dxfId="35" priority="36" stopIfTrue="1" operator="lessThan">
      <formula>0</formula>
    </cfRule>
  </conditionalFormatting>
  <conditionalFormatting sqref="F23">
    <cfRule type="cellIs" dxfId="34" priority="35" stopIfTrue="1" operator="lessThan">
      <formula>0</formula>
    </cfRule>
  </conditionalFormatting>
  <conditionalFormatting sqref="F22:F23">
    <cfRule type="cellIs" dxfId="33" priority="34" stopIfTrue="1" operator="lessThan">
      <formula>0</formula>
    </cfRule>
  </conditionalFormatting>
  <conditionalFormatting sqref="F22:F23">
    <cfRule type="cellIs" dxfId="32" priority="33" stopIfTrue="1" operator="lessThan">
      <formula>0</formula>
    </cfRule>
  </conditionalFormatting>
  <conditionalFormatting sqref="F22">
    <cfRule type="cellIs" dxfId="31" priority="32" stopIfTrue="1" operator="lessThan">
      <formula>0</formula>
    </cfRule>
  </conditionalFormatting>
  <conditionalFormatting sqref="F22">
    <cfRule type="cellIs" dxfId="30" priority="31" stopIfTrue="1" operator="lessThan">
      <formula>0</formula>
    </cfRule>
  </conditionalFormatting>
  <conditionalFormatting sqref="F22">
    <cfRule type="cellIs" dxfId="29" priority="30" stopIfTrue="1" operator="lessThan">
      <formula>0</formula>
    </cfRule>
  </conditionalFormatting>
  <conditionalFormatting sqref="F22">
    <cfRule type="cellIs" dxfId="28" priority="29" stopIfTrue="1" operator="lessThan">
      <formula>0</formula>
    </cfRule>
  </conditionalFormatting>
  <conditionalFormatting sqref="F22">
    <cfRule type="cellIs" dxfId="27" priority="28" stopIfTrue="1" operator="lessThan">
      <formula>0</formula>
    </cfRule>
  </conditionalFormatting>
  <conditionalFormatting sqref="F23">
    <cfRule type="cellIs" dxfId="26" priority="27" stopIfTrue="1" operator="lessThan">
      <formula>0</formula>
    </cfRule>
  </conditionalFormatting>
  <conditionalFormatting sqref="F23">
    <cfRule type="cellIs" dxfId="25" priority="26" stopIfTrue="1" operator="lessThan">
      <formula>0</formula>
    </cfRule>
  </conditionalFormatting>
  <conditionalFormatting sqref="F23">
    <cfRule type="cellIs" dxfId="24" priority="25" stopIfTrue="1" operator="lessThan">
      <formula>0</formula>
    </cfRule>
  </conditionalFormatting>
  <conditionalFormatting sqref="F23">
    <cfRule type="cellIs" dxfId="23" priority="24" stopIfTrue="1" operator="lessThan">
      <formula>0</formula>
    </cfRule>
  </conditionalFormatting>
  <conditionalFormatting sqref="F23">
    <cfRule type="cellIs" dxfId="22" priority="23" stopIfTrue="1" operator="lessThan">
      <formula>0</formula>
    </cfRule>
  </conditionalFormatting>
  <conditionalFormatting sqref="F23">
    <cfRule type="cellIs" dxfId="21" priority="22" stopIfTrue="1" operator="lessThan">
      <formula>0</formula>
    </cfRule>
  </conditionalFormatting>
  <conditionalFormatting sqref="F23">
    <cfRule type="cellIs" dxfId="20" priority="21" stopIfTrue="1" operator="lessThan">
      <formula>0</formula>
    </cfRule>
  </conditionalFormatting>
  <conditionalFormatting sqref="F23">
    <cfRule type="cellIs" dxfId="19" priority="20" stopIfTrue="1" operator="lessThan">
      <formula>0</formula>
    </cfRule>
  </conditionalFormatting>
  <conditionalFormatting sqref="F23">
    <cfRule type="cellIs" dxfId="18" priority="19" stopIfTrue="1" operator="lessThan">
      <formula>0</formula>
    </cfRule>
  </conditionalFormatting>
  <conditionalFormatting sqref="F23">
    <cfRule type="cellIs" dxfId="17" priority="18" stopIfTrue="1" operator="lessThan">
      <formula>0</formula>
    </cfRule>
  </conditionalFormatting>
  <conditionalFormatting sqref="F22:F23">
    <cfRule type="cellIs" dxfId="16" priority="17" stopIfTrue="1" operator="lessThan">
      <formula>0</formula>
    </cfRule>
  </conditionalFormatting>
  <conditionalFormatting sqref="F22:F23">
    <cfRule type="cellIs" dxfId="15" priority="16" stopIfTrue="1" operator="lessThan">
      <formula>0</formula>
    </cfRule>
  </conditionalFormatting>
  <conditionalFormatting sqref="F22">
    <cfRule type="cellIs" dxfId="14" priority="15" stopIfTrue="1" operator="lessThan">
      <formula>0</formula>
    </cfRule>
  </conditionalFormatting>
  <conditionalFormatting sqref="F22">
    <cfRule type="cellIs" dxfId="13" priority="14" stopIfTrue="1" operator="lessThan">
      <formula>0</formula>
    </cfRule>
  </conditionalFormatting>
  <conditionalFormatting sqref="F22">
    <cfRule type="cellIs" dxfId="12" priority="13" stopIfTrue="1" operator="lessThan">
      <formula>0</formula>
    </cfRule>
  </conditionalFormatting>
  <conditionalFormatting sqref="F22">
    <cfRule type="cellIs" dxfId="11" priority="12" stopIfTrue="1" operator="lessThan">
      <formula>0</formula>
    </cfRule>
  </conditionalFormatting>
  <conditionalFormatting sqref="F22">
    <cfRule type="cellIs" dxfId="10" priority="11" stopIfTrue="1" operator="lessThan">
      <formula>0</formula>
    </cfRule>
  </conditionalFormatting>
  <conditionalFormatting sqref="F23">
    <cfRule type="cellIs" dxfId="9" priority="10" stopIfTrue="1" operator="lessThan">
      <formula>0</formula>
    </cfRule>
  </conditionalFormatting>
  <conditionalFormatting sqref="F23">
    <cfRule type="cellIs" dxfId="8" priority="9" stopIfTrue="1" operator="lessThan">
      <formula>0</formula>
    </cfRule>
  </conditionalFormatting>
  <conditionalFormatting sqref="F23">
    <cfRule type="cellIs" dxfId="7" priority="8" stopIfTrue="1" operator="lessThan">
      <formula>0</formula>
    </cfRule>
  </conditionalFormatting>
  <conditionalFormatting sqref="F23">
    <cfRule type="cellIs" dxfId="6" priority="7" stopIfTrue="1" operator="lessThan">
      <formula>0</formula>
    </cfRule>
  </conditionalFormatting>
  <conditionalFormatting sqref="F23">
    <cfRule type="cellIs" dxfId="5" priority="6" stopIfTrue="1" operator="lessThan">
      <formula>0</formula>
    </cfRule>
  </conditionalFormatting>
  <conditionalFormatting sqref="F23">
    <cfRule type="cellIs" dxfId="4" priority="5" stopIfTrue="1" operator="lessThan">
      <formula>0</formula>
    </cfRule>
  </conditionalFormatting>
  <conditionalFormatting sqref="F23">
    <cfRule type="cellIs" dxfId="3" priority="4" stopIfTrue="1" operator="lessThan">
      <formula>0</formula>
    </cfRule>
  </conditionalFormatting>
  <conditionalFormatting sqref="F23">
    <cfRule type="cellIs" dxfId="2" priority="3" stopIfTrue="1" operator="lessThan">
      <formula>0</formula>
    </cfRule>
  </conditionalFormatting>
  <conditionalFormatting sqref="F23">
    <cfRule type="cellIs" dxfId="1" priority="2" stopIfTrue="1" operator="lessThan">
      <formula>0</formula>
    </cfRule>
  </conditionalFormatting>
  <conditionalFormatting sqref="F23">
    <cfRule type="cellIs" dxfId="0" priority="1" stopIfTrue="1" operator="lessThan">
      <formula>0</formula>
    </cfRule>
  </conditionalFormatting>
  <printOptions horizontalCentered="1"/>
  <pageMargins left="0.19685039370078741" right="0.19685039370078741" top="0.59055118110236227" bottom="0.27559055118110237" header="0.19685039370078741" footer="0"/>
  <pageSetup paperSize="9" scale="49" orientation="landscape" cellComments="asDisplayed" r:id="rId1"/>
  <headerFooter alignWithMargins="0">
    <oddFooter>&amp;C&amp;14-4-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P4証憑</vt:lpstr>
      <vt:lpstr>FY14Q2vsFY15Q2(広報分類)</vt:lpstr>
      <vt:lpstr>FY13Q1→Q4(FY15広報分類)</vt:lpstr>
      <vt:lpstr>FY14Q1→Q4(FY15広報分類)</vt:lpstr>
      <vt:lpstr>RevenuebySegment</vt:lpstr>
      <vt:lpstr>'FY14Q2vsFY15Q2(広報分類)'!Print_Area</vt:lpstr>
      <vt:lpstr>RevenuebySegment!Print_Area</vt:lpstr>
    </vt:vector>
  </TitlesOfParts>
  <Company>テルモ株式会社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テルモ株式会社</dc:creator>
  <cp:lastPrinted>2021-04-30T03:21:17Z</cp:lastPrinted>
  <dcterms:created xsi:type="dcterms:W3CDTF">2002-10-29T08:08:05Z</dcterms:created>
  <dcterms:modified xsi:type="dcterms:W3CDTF">2024-07-29T03:39:44Z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